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eidelm\Downloads\"/>
    </mc:Choice>
  </mc:AlternateContent>
  <xr:revisionPtr revIDLastSave="0" documentId="13_ncr:1_{3AB70459-B273-4C25-A6FF-8445515777A8}" xr6:coauthVersionLast="47" xr6:coauthVersionMax="47" xr10:uidLastSave="{00000000-0000-0000-0000-000000000000}"/>
  <bookViews>
    <workbookView xWindow="3720" yWindow="2370" windowWidth="25395" windowHeight="16185" activeTab="1" xr2:uid="{00000000-000D-0000-FFFF-FFFF00000000}"/>
  </bookViews>
  <sheets>
    <sheet name="Management Summary" sheetId="1" r:id="rId1"/>
    <sheet name="SFIA Skill Assessment" sheetId="2" r:id="rId2"/>
    <sheet name="Generic Attributes" sheetId="3" r:id="rId3"/>
    <sheet name="Methodik &amp; Quelle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3" l="1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G47" i="2"/>
  <c r="H47" i="2" s="1"/>
  <c r="G46" i="2"/>
  <c r="H46" i="2" s="1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G20" i="2"/>
  <c r="H20" i="2" s="1"/>
  <c r="H19" i="2"/>
  <c r="G19" i="2"/>
  <c r="H18" i="2"/>
  <c r="G18" i="2"/>
  <c r="H17" i="2"/>
  <c r="G17" i="2"/>
  <c r="H16" i="2"/>
  <c r="G16" i="2"/>
  <c r="H15" i="2"/>
  <c r="G15" i="2"/>
  <c r="G14" i="2"/>
  <c r="H14" i="2" s="1"/>
  <c r="H13" i="2"/>
  <c r="G13" i="2"/>
  <c r="H12" i="2"/>
  <c r="G12" i="2"/>
  <c r="G11" i="2"/>
  <c r="H11" i="2" s="1"/>
  <c r="G10" i="2"/>
  <c r="H10" i="2" s="1"/>
  <c r="G9" i="2"/>
  <c r="H9" i="2" s="1"/>
  <c r="G8" i="2"/>
  <c r="H8" i="2" s="1"/>
  <c r="G7" i="2"/>
  <c r="G6" i="2"/>
  <c r="I9" i="1" s="1"/>
  <c r="G5" i="2"/>
  <c r="H5" i="2" s="1"/>
  <c r="J5" i="1"/>
  <c r="G5" i="1"/>
  <c r="D5" i="1"/>
  <c r="H6" i="2" l="1"/>
  <c r="I11" i="1"/>
  <c r="H7" i="2"/>
  <c r="I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tc={3211A725-E55F-2215-51B7-A3A2918CEC98}</author>
  </authors>
  <commentList>
    <comment ref="A5" authorId="0" shapeId="0" xr:uid="{00000000-0006-0000-0000-000001000000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Das Gesamtprofil ist keine mathematische Mittelwertbildung: SFIA wird skill-spezifisch bewertet.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tc={63C04100-6657-C328-CDD8-0B77B4F8B319}</author>
    <author>tc={4EFD9D41-A69D-936B-A324-0BC47F61473D}</author>
  </authors>
  <commentList>
    <comment ref="E5" authorId="0" shapeId="0" xr:uid="{00000000-0006-0000-0100-000001000000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Einstufung nach dokumentierter Verantwortung, Wirkung und Komplexität. Level 7 bezieht sich hier auf historisch demonstrierte Executive-Verantwortung.</t>
      </text>
    </comment>
    <comment ref="I47" authorId="1" shapeId="0" xr:uid="{00000000-0006-0000-0100-000002000000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Konfidenz misst die Stärke der CV-Evidenz, nicht die Qualität der Fähigkeit selbst.</t>
      </text>
    </comment>
  </commentList>
</comments>
</file>

<file path=xl/sharedStrings.xml><?xml version="1.0" encoding="utf-8"?>
<sst xmlns="http://schemas.openxmlformats.org/spreadsheetml/2006/main" count="676" uniqueCount="444">
  <si>
    <t>SFIA 9 Evaluation – Manfred Neidel</t>
  </si>
  <si>
    <t>CV-basierte Einschätzung | Stand 25.08.2026 | Fokus: IT, digitale Transformation, Geschäftsmodelle und Executive Leadership</t>
  </si>
  <si>
    <t>Gesamtprofil</t>
  </si>
  <si>
    <t>Bewertete Skills</t>
  </si>
  <si>
    <t>Kernprofil</t>
  </si>
  <si>
    <t>Ø Konfidenz</t>
  </si>
  <si>
    <t>Breites Level 6 mit mehreren historisch belegten Level-7-Fähigkeiten</t>
  </si>
  <si>
    <t>Gesamteinschätzung</t>
  </si>
  <si>
    <t>Arbeitslevel</t>
  </si>
  <si>
    <t>Anzahl Skills</t>
  </si>
  <si>
    <t>Das Profil ist SFIA-seitig deutlich oberhalb eines reinen Fach- oder Projektmanagerprofils einzuordnen. Die stärkste und breiteste Evidenz liegt auf Level 6 (Initiate, influence). Level 7 ist historisch in der Organ- und Direktoriumsverantwortung insbesondere für Strategie, Governance, Organisationsgestaltung, IT-Service, Entwicklungssteuerung, Stakeholder- und Lieferantenbeziehungen belegt. Für eine formale Bewertung sollte zwischen dauerhaft verfügbarer Fähigkeit und dem aktuellen Mandat bzw. organisatorischen Scope unterschieden werden.</t>
  </si>
  <si>
    <t>Besonders starke Kompetenzcluster</t>
  </si>
  <si>
    <t>1</t>
  </si>
  <si>
    <t>Strategie, Governance und Executive Decision-making</t>
  </si>
  <si>
    <t>2</t>
  </si>
  <si>
    <t>Digitale Transformation, Organisationsdesign und Prozessverbesserung</t>
  </si>
  <si>
    <t>3</t>
  </si>
  <si>
    <t>IT-Service, hochverfügbare Infrastruktur, Provider- und Vertragssteuerung</t>
  </si>
  <si>
    <t>4</t>
  </si>
  <si>
    <t>Stakeholder-Management im politischen, föderalen und regulierten Umfeld</t>
  </si>
  <si>
    <t>5</t>
  </si>
  <si>
    <t>Geschäftsmodelle, Produkte, Vertrieb, Customer Experience und Finanzen</t>
  </si>
  <si>
    <t>Wichtigste Validierungspunkte</t>
  </si>
  <si>
    <t>Aktuellen formalen Scope und Entscheidungskompetenzen gegenüber der historischen Vorstands-/Direktoriumsrolle abgrenzen</t>
  </si>
  <si>
    <t>Programme, Verträge, Budgets und Ergebnisse mit konkreten Größen und Zeiträumen belegen</t>
  </si>
  <si>
    <t>Formale Frameworks für Portfolio, Benefits, Enterprise Architecture und Capability Development dokumentieren</t>
  </si>
  <si>
    <t>Data Governance und Responsible-AI-Verantwortung nur bei konkreten Arbeitsproben höher einstufen</t>
  </si>
  <si>
    <t>Zwei bis drei Referenzpersonen bzw. Arbeitsproben je Level-7-Cluster hinterlegen</t>
  </si>
  <si>
    <t>Empfohlene nächste Nutzung</t>
  </si>
  <si>
    <t>1. Selbstbewertung in den Detailblättern ergänzen.
2. Abweichungen von mehr als einem Level mit konkreten Beispielen prüfen.
3. Level-7-Claims mit Arbeitsproben oder Referenzen absichern.
4. Für Zielrollen anschließend ein fokussiertes SFIA-Zielprofil ableiten.</t>
  </si>
  <si>
    <t>Hinweis: SFIA beschreibt Verantwortung und nachgewiesene Anwendung je Skill. Diese Evaluation ist eine belastbare Vorbewertung aus dem CV, aber keine formale Zertifizierung durch die SFIA Foundation.</t>
  </si>
  <si>
    <t>SFIA 9 Skill Assessment – Manfred Neidel</t>
  </si>
  <si>
    <t>Vorschlag auf Basis des Lebenslaufs vom 25.08.2026. Spalten F und O sind für Ihre Selbstbewertung bzw. ergänzende Evidenz vorgesehen; der Arbeitslevel in G übernimmt andernfalls den Vorschlagslevel.</t>
  </si>
  <si>
    <t>Profil</t>
  </si>
  <si>
    <t>SFIA-Bereich</t>
  </si>
  <si>
    <t>SFIA Skill</t>
  </si>
  <si>
    <t>Code</t>
  </si>
  <si>
    <t>Vorschlag</t>
  </si>
  <si>
    <t>Selbst 1–7</t>
  </si>
  <si>
    <t>Level-Bezeichnung</t>
  </si>
  <si>
    <t>Konfidenz</t>
  </si>
  <si>
    <t>Belegstärke</t>
  </si>
  <si>
    <t>Status</t>
  </si>
  <si>
    <t>CV-Evidenz</t>
  </si>
  <si>
    <t>Begründung</t>
  </si>
  <si>
    <t>Validierungsfrage</t>
  </si>
  <si>
    <t>Zusätzlicher Beleg / Kommentar</t>
  </si>
  <si>
    <t>Offizielle SFIA-Quelle</t>
  </si>
  <si>
    <t>CV-Quelle</t>
  </si>
  <si>
    <t>Strategy &amp; planning</t>
  </si>
  <si>
    <t>Strategic planning</t>
  </si>
  <si>
    <t>ITSP</t>
  </si>
  <si>
    <t>hoch</t>
  </si>
  <si>
    <t>CV-belegt</t>
  </si>
  <si>
    <t>Vorstand CIO/COO/CFO: strategische Neuausrichtung von Organisation, IT und Geschäftsmodell; heute strategisches Business Development für Bund und Länder.</t>
  </si>
  <si>
    <t>Die Vorstandsrolle belegt organisationsweite Strategie- und Umsetzungsverantwortung; die heutige Rolle bestätigt strategische Anschlussfähigkeit.</t>
  </si>
  <si>
    <t>Welche formalen Beschlüsse, Strategiepapiere oder Zielsysteme wurden von Ihnen federführend verantwortet?</t>
  </si>
  <si>
    <t>https://sfia-online.org/en/sfia-9/skills/strategic-planning</t>
  </si>
  <si>
    <t>Lebenslauf_Manfred_Neidel_DE.md, Fassung 25.08.2026</t>
  </si>
  <si>
    <t>Relationships &amp; engagement</t>
  </si>
  <si>
    <t>Stakeholder relationship management</t>
  </si>
  <si>
    <t>RLMT</t>
  </si>
  <si>
    <t>Langjährige Vertretung gegenüber Trägerländern, Aufsichtsbehörden, Ministerien, Bund/Ländern, Kommunen, Gremien, Verbänden und Partnern; Eskalations- und Entscheidungsverantwortung als Vorstand.</t>
  </si>
  <si>
    <t>Reichweite, Seniorität und Systematik der Stakeholderarbeit entsprechen historisch Level 7.</t>
  </si>
  <si>
    <t>Welche Beziehungen wurden über definierte Stakeholderstrategien, Governance oder Eskalationswege gesteuert?</t>
  </si>
  <si>
    <t>https://sfia-online.org/en/sfia-9/skills/stakeholder-relationship-management</t>
  </si>
  <si>
    <t>Innovation management</t>
  </si>
  <si>
    <t>INOV</t>
  </si>
  <si>
    <t>Aufbau und Begleitung von Innovationsvorhaben zu KI, RPA, Low-Code, Hyperautomation, DMS und digitalen Geschäftsmodellen; Gründung und Leitung einer RPA-Community.</t>
  </si>
  <si>
    <t>Organisatorische Innovationsfähigkeit und Netzwerke werden aktiv aufgebaut; ein unternehmensweit verankertes Innovationssystem ist im CV nicht vollständig belegt.</t>
  </si>
  <si>
    <t>Welche Innovationsprozesse, Budgets, Gremien oder KPIs haben Sie dauerhaft etabliert?</t>
  </si>
  <si>
    <t>https://sfia-online.org/en/sfia-9/skills/innovation-management</t>
  </si>
  <si>
    <t>Enterprise and business architecture</t>
  </si>
  <si>
    <t>STPL</t>
  </si>
  <si>
    <t>mittel</t>
  </si>
  <si>
    <t>plausibel abgeleitet</t>
  </si>
  <si>
    <t>Arbeit an OZG-Rahmenarchitektur, Registermodernisierung, 4-Corner-Modell, digitalen Identitäten, Verwaltungscloud und Ende-zu-Ende-Integration; Verbindung von Strategie, Architektur, Governance und Betrieb.</t>
  </si>
  <si>
    <t>Starke strategische Architektursteuerung und föderale Zielbilder; formale Enterprise-Architecture-Accountability sollte validiert werden.</t>
  </si>
  <si>
    <t>Welche Zielarchitekturen, Prinzipien, Roadmaps oder Architekturentscheidungen haben Sie verbindlich verantwortet?</t>
  </si>
  <si>
    <t>https://sfia-online.org/en/sfia-9/skills/enterprise-and-business-architecture</t>
  </si>
  <si>
    <t>Emerging technology monitoring</t>
  </si>
  <si>
    <t>EMRG</t>
  </si>
  <si>
    <t>Frühe und laufende Bewertung von KI, RPA, Low-Code, Blockchain, VR/AR, Cloud und digitalen Identitäten für neue Leistungen und Geschäftsmodelle.</t>
  </si>
  <si>
    <t>Technologietrends werden systematisch in strategische Initiativen und Angebote übersetzt.</t>
  </si>
  <si>
    <t>Wie wurden Technologieradar, Entscheidungslogik oder Investitionsprioritäten dokumentiert?</t>
  </si>
  <si>
    <t>https://sfia-online.org/en/sfia-9/skills/emerging-technology-monitoring</t>
  </si>
  <si>
    <t>Governance, risk &amp; compliance</t>
  </si>
  <si>
    <t>Governance</t>
  </si>
  <si>
    <t>GOVN</t>
  </si>
  <si>
    <t>Vorstandsverantwortung in einer ländergetragenen AöR; P&amp;L, Governance, Risiko, Compliance, Aufsicht, Gremien und Entscheidungen in regulierten Umfeldern.</t>
  </si>
  <si>
    <t>Die Kombination aus Organverantwortung, Aufsichtskontakt und Gesamtsteuerung belegt Level 7 historisch.</t>
  </si>
  <si>
    <t>Welche Governance-Frameworks, Ausschüsse und Entscheidungskompetenzen lagen direkt bei Ihnen?</t>
  </si>
  <si>
    <t>https://sfia-online.org/en/sfia-9/skills/governance</t>
  </si>
  <si>
    <t>Risk management</t>
  </si>
  <si>
    <t>BURM</t>
  </si>
  <si>
    <t>Verantwortung für Risikomanagement, IT-Security, Finanzen, Datenschutz und Compliance in regulierten Organisationen.</t>
  </si>
  <si>
    <t>Strategische und operative Risikoverantwortung ist belegt; die unternehmensweite Gestaltung des Risikorahmens auf Level 7 ist nicht eindeutig dokumentiert.</t>
  </si>
  <si>
    <t>Haben Sie Risikopolitik, Risikoappetit oder ein Enterprise-Risk-Management-System festgelegt?</t>
  </si>
  <si>
    <t>https://sfia-online.org/en/sfia-9/skills/risk-management</t>
  </si>
  <si>
    <t>Erweitert</t>
  </si>
  <si>
    <t>Information and data compliance</t>
  </si>
  <si>
    <t>PEDP</t>
  </si>
  <si>
    <t>Datenschutzbeauftragter mit Compliance-Monitoring, Opt-in-Konzepten, IT-Sicherheitsstrategie und externer Fachkoordination; aktuelle Arbeit in regulierter Verwaltungsdigitalisierung.</t>
  </si>
  <si>
    <t>Verantwortliche Beratung und organisationsweite Förderung von Compliance sind gut belegt.</t>
  </si>
  <si>
    <t>Welche Datenschutz-Folgenabschätzungen, Richtlinien oder Aufsichtsinteraktionen können ergänzt werden?</t>
  </si>
  <si>
    <t>https://sfia-online.org/en/sfia-9/skills/information-and-data-compliance</t>
  </si>
  <si>
    <t>Information assurance</t>
  </si>
  <si>
    <t>INAS</t>
  </si>
  <si>
    <t>Vorstandsverantwortung für IT-Security und hochverfügbare Infrastruktur; Praxis in ISO 27001, IT-Governance und Compliance.</t>
  </si>
  <si>
    <t>Strategische Assurance-Verantwortung ist plausibel, konkrete Assurance-Modelle und Nachweise fehlen im CV.</t>
  </si>
  <si>
    <t>Welche Sicherheitsfreigaben, Kontrollsysteme, Audits oder Assurance-Berichte haben Sie verantwortet?</t>
  </si>
  <si>
    <t>https://sfia-online.org/en/sfia-9/skills/information-assurance</t>
  </si>
  <si>
    <t>Audit</t>
  </si>
  <si>
    <t>AUDT</t>
  </si>
  <si>
    <t>zu validieren</t>
  </si>
  <si>
    <t>COBIT Auditor; Compliance-Monitoring als Datenschutzbeauftragter; Governance- und Kontrollverantwortung in Leitungsrollen.</t>
  </si>
  <si>
    <t>Auditkompetenz ist methodisch belegt, unabhängige risikobasierte Auditverantwortung jedoch nur teilweise.</t>
  </si>
  <si>
    <t>Welche konkreten Audits haben Sie geplant, geleitet, berichtet oder gegenüber Aufsichtsgremien vertreten?</t>
  </si>
  <si>
    <t>https://sfia-online.org/en/sfia-9/skills/audit</t>
  </si>
  <si>
    <t>Advice &amp; analysis</t>
  </si>
  <si>
    <t>Consultancy</t>
  </si>
  <si>
    <t>CNSL</t>
  </si>
  <si>
    <t>Gründer und Interim Manager; Beratung auf Senior-Management-Ebene sowie heutige strategische Beratung von Ministerien, Behörden und internen Entscheidungsträgern.</t>
  </si>
  <si>
    <t>Beratung hochrangiger Stakeholder in komplexen Situationen ist über viele Jahre belegt; Level 7 wäre erst bei organisationsweiter Leitung einer Beratungsfunktion eindeutig.</t>
  </si>
  <si>
    <t>Welche Mandate hatten unternehmensweite oder geschäftskritische Wirkung und welche Ergebnisse wurden realisiert?</t>
  </si>
  <si>
    <t>https://sfia-online.org/en/sfia-9/skills/consultancy</t>
  </si>
  <si>
    <t>Specialist advice</t>
  </si>
  <si>
    <t>TECH</t>
  </si>
  <si>
    <t>Anerkannte fachliche Schwerpunkte in Registermodernisierung, OZG-Architektur, digitalen Identitäten, Cloud-Ökosystemen, ITSM und Transformation; Beiträge in Gremien und Publikationen.</t>
  </si>
  <si>
    <t>Autoritative Beratung und fachliche Richtungsgebung auf organisationsübergreifender Ebene sind klar erkennbar.</t>
  </si>
  <si>
    <t>Wo wurden Ihre Empfehlungen als Standard, Leitlinie oder verbindliche Entscheidung übernommen?</t>
  </si>
  <si>
    <t>https://sfia-online.org/en/sfia-9/skills/specialist-advice</t>
  </si>
  <si>
    <t>Change &amp; transformation</t>
  </si>
  <si>
    <t>Portfolio management</t>
  </si>
  <si>
    <t>POMG</t>
  </si>
  <si>
    <t>Entwicklung und Priorisierung mehrerer Geschäftsmodelle, Leistungsangebote, Partnerschaften und Innovationsvorhaben; Programme bis 25 Mio. EUR.</t>
  </si>
  <si>
    <t>Portfolio-orientierte Steuerung ist plausibel; ein formales Portfolio-Management-Framework ist nicht ausdrücklich belegt.</t>
  </si>
  <si>
    <t>Welche Portfolios, Investitionskriterien, Abhängigkeiten und Priorisierungsgremien haben Sie gesteuert?</t>
  </si>
  <si>
    <t>https://sfia-online.org/en/sfia-9/skills/portfolio-management</t>
  </si>
  <si>
    <t>Programme management</t>
  </si>
  <si>
    <t>PGMG</t>
  </si>
  <si>
    <t>Steuerung komplexer Programme bis 25 Mio. EUR; Fusion, SAP-Einführung, Reorganisationen sowie föderale und konsortiale Vorhaben.</t>
  </si>
  <si>
    <t>Mehrere zusammenhängende Projekte und Veränderungsaktivitäten wurden auf strategische Ziele ausgerichtet.</t>
  </si>
  <si>
    <t>Welche Programme umfassten mehrere Projekte, Benefits, Governance und programmweite Abhängigkeiten?</t>
  </si>
  <si>
    <t>https://sfia-online.org/en/sfia-9/skills/programme-management</t>
  </si>
  <si>
    <t>Project management</t>
  </si>
  <si>
    <t>PRMG</t>
  </si>
  <si>
    <t>PRINCE2, Scrum Master; Leitung komplexer Digital-, IT-, Transformations- und Einführungsprojekte einschließlich SAP und regulierter Vorhaben.</t>
  </si>
  <si>
    <t>Komplexe Projekte mit Budget-, Risiko-, Stakeholder- und Ergebnisverantwortung sind klar belegt.</t>
  </si>
  <si>
    <t>Bitte zwei bis drei Projekte mit Budget, Teamgröße, Laufzeit und messbarem Ergebnis ergänzen.</t>
  </si>
  <si>
    <t>https://sfia-online.org/en/sfia-9/skills/project-management</t>
  </si>
  <si>
    <t>Benefits management</t>
  </si>
  <si>
    <t>BENM</t>
  </si>
  <si>
    <t>Nachgewiesene Produktivitätssteigerung von 30 % sowie Ergebnis- und P&amp;L-Verantwortung; strategische Programme bis 25 Mio. EUR.</t>
  </si>
  <si>
    <t>Ergebnisorientierung ist stark, ein systematischer Benefits-Realisation-Ansatz über Programme hinweg ist noch nicht ausreichend belegt.</t>
  </si>
  <si>
    <t>Welche Nutzenpläne, Benefit Owner, Baselines und Nachmessungen wurden eingesetzt?</t>
  </si>
  <si>
    <t>https://sfia-online.org/en/sfia-9/skills/benefits-management</t>
  </si>
  <si>
    <t>Business process improvement</t>
  </si>
  <si>
    <t>BPRE</t>
  </si>
  <si>
    <t>Organisationsweite Digitalisierung und Prozessoptimierung, Scrum-Einführung, Technologiewechsel PL/SQL zu Java und 30 % Produktivitätssteigerung in der Entwicklung.</t>
  </si>
  <si>
    <t>Als Vorstand wurden organisationale Ansätze zur Prozessverbesserung strategisch geprägt und mit messbarer Wirkung umgesetzt.</t>
  </si>
  <si>
    <t>Welche kontinuierlichen Verbesserungsmodelle, Kennzahlen und Verantwortlichkeiten wurden dauerhaft verankert?</t>
  </si>
  <si>
    <t>https://sfia-online.org/en/sfia-9/skills/business-process-improvement</t>
  </si>
  <si>
    <t>Organisational capability development</t>
  </si>
  <si>
    <t>OCDV</t>
  </si>
  <si>
    <t>Reorganisation von IT-Einheiten, Fusion, Teamentwicklung, Aufbau von Communities und neuen Fähigkeiten zu RPA, Low-Code und KI.</t>
  </si>
  <si>
    <t>Fähigkeiten wurden organisationsweit aufgebaut; Level 7 erfordert eine umfassend belegte, unternehmensweite Capability-Strategie.</t>
  </si>
  <si>
    <t>Welche Kompetenzmodelle, Reifegradmessungen oder Capability-Roadmaps haben Sie verantwortet?</t>
  </si>
  <si>
    <t>https://sfia-online.org/en/sfia-9/skills/organisational-capability-development</t>
  </si>
  <si>
    <t>Organisation design and implementation</t>
  </si>
  <si>
    <t>ORDI</t>
  </si>
  <si>
    <t>Vorstandsverantwortung für den Fusions- und Transformationsprozess, strategische Neuausrichtung der Organisation sowie frühere Reorganisationen und Führungsverantwortung über mehrere Funktionen und Standorte.</t>
  </si>
  <si>
    <t>Gestaltung und Umsetzung von Organisationsstruktur auf höchster Leitungsebene ist historisch belegt.</t>
  </si>
  <si>
    <t>Welche Zielorganisation, Governance, Rollenmodelle und Personalmaßnahmen wurden von Ihnen beschlossen?</t>
  </si>
  <si>
    <t>https://sfia-online.org/en/sfia-9/skills/organisation-design-and-implementation</t>
  </si>
  <si>
    <t>Organisational change management</t>
  </si>
  <si>
    <t>CIPM</t>
  </si>
  <si>
    <t>Fusion, Reorganisationen, Technologie- und Methodenwechsel, Stabilisierungssituationen und Begleitung komplexer Transformationsvorhaben.</t>
  </si>
  <si>
    <t>Umfassende Change-Planung und Umsetzung in mehreren Organisationen ist belegt.</t>
  </si>
  <si>
    <t>Welche Change-Architekturen, Stakeholderanalysen, Kommunikations- und Adoptionsmetriken wurden eingesetzt?</t>
  </si>
  <si>
    <t>https://sfia-online.org/en/sfia-9/skills/organisational-change-management</t>
  </si>
  <si>
    <t>Organisational change enablement</t>
  </si>
  <si>
    <t>OCEN</t>
  </si>
  <si>
    <t>Einführung von Scrum, Coaching und Entwicklung von Mitarbeitenden, Aufbau von Communities sowie Veränderung von Arbeitsweisen in IT, Service und Verwaltung.</t>
  </si>
  <si>
    <t>Kulturelle und verhaltensbezogene Veränderung wurde aktiv ermöglicht und skaliert.</t>
  </si>
  <si>
    <t>Wie wurden Adoption, Verhalten und nachhaltige Verankerung neuer Arbeitsweisen gemessen?</t>
  </si>
  <si>
    <t>https://sfia-online.org/en/sfia-9/skills/organisational-change-enablement</t>
  </si>
  <si>
    <t>Delivery management</t>
  </si>
  <si>
    <t>DEMG</t>
  </si>
  <si>
    <t>Steuerung geschäftskritischer Digital- und IT-Leistungen, Programme und Produktentwicklungen; Ergebnis-, Budget- und Qualitätsverantwortung.</t>
  </si>
  <si>
    <t>Lieferverantwortung über Teams und Zyklen ist erkennbar, auch wenn der Begriff Delivery Management nicht ausdrücklich verwendet wird.</t>
  </si>
  <si>
    <t>Welche Delivery-Modelle, Release-Zyklen und Leistungskennzahlen wurden geführt?</t>
  </si>
  <si>
    <t>https://sfia-online.org/en/sfia-9/skills/delivery-management</t>
  </si>
  <si>
    <t>Development &amp; implementation</t>
  </si>
  <si>
    <t>Product management</t>
  </si>
  <si>
    <t>PROD</t>
  </si>
  <si>
    <t>Portfolio- und Produktstrategie, Produktinnovationen, Spielplanentwicklung, digitale Services, SaaS-/Cloud-Angebote und Customer Experience.</t>
  </si>
  <si>
    <t>Strategische Produktverantwortung und Lebenszyklusentscheidungen sind über mehrere Rollen belegt.</t>
  </si>
  <si>
    <t>Welche Produkte hatten Sie mit Roadmap-, Budget-, Lifecycle- und Marktergebnisverantwortung?</t>
  </si>
  <si>
    <t>https://sfia-online.org/en/sfia-9/skills/product-management</t>
  </si>
  <si>
    <t>Systems development management</t>
  </si>
  <si>
    <t>DLMG</t>
  </si>
  <si>
    <t>Als Vorstand Verantwortung für IT-Entwicklung; Neuausrichtung des Entwicklungsprozesses mit 30 % Produktivitätssteigerung; zuvor Einführung von Scrum und Technologietransformation zu Java.</t>
  </si>
  <si>
    <t>Organisationsweite Entwicklungsstrategie und Ergebnisverantwortung auf höchster Ebene sind historisch plausibel belegt.</t>
  </si>
  <si>
    <t>Welche Entwicklungsrichtlinien, Qualitätsziele, Sourcing-Entscheidungen und Investitionspläne wurden gesetzt?</t>
  </si>
  <si>
    <t>https://sfia-online.org/en/sfia-9/skills/systems-development-management</t>
  </si>
  <si>
    <t>Delivery &amp; operation</t>
  </si>
  <si>
    <t>Technology service management</t>
  </si>
  <si>
    <t>ITMG</t>
  </si>
  <si>
    <t>CIO-Verantwortung für hochverfügbare Infrastruktur an vier Rechenzentrumsstandorten, SAP/Oracle, Virtualisierung, Security, ITIL, Outsourcing und Providersteuerung.</t>
  </si>
  <si>
    <t>Gesamtverantwortung für technologiegestützte Services und deren strategische Ausrichtung ist eindeutig belegt.</t>
  </si>
  <si>
    <t>Welche Service-Strategie, Service-Portfolios, Betriebsmodelle und Ziel-KPIs lagen in Ihrer Verantwortung?</t>
  </si>
  <si>
    <t>https://sfia-online.org/en/sfia-9/skills/technology-service-management</t>
  </si>
  <si>
    <t>Service level management</t>
  </si>
  <si>
    <t>SLMO</t>
  </si>
  <si>
    <t>ITIL-basierte Serviceverantwortung, hochverfügbare Infrastrukturen, Providersteuerung und Kundenserviceleitung mit mehr als 100 Mitarbeitenden.</t>
  </si>
  <si>
    <t>Strategische Service-Level-Verantwortung auf Vorstandsebene ist plausibel; konkrete SLA-Systematik sollte ergänzt werden.</t>
  </si>
  <si>
    <t>Welche SLA/OLA, Verfügbarkeitsziele, Service Reviews und Eskalationen haben Sie verantwortet?</t>
  </si>
  <si>
    <t>https://sfia-online.org/en/sfia-9/skills/service-level-management</t>
  </si>
  <si>
    <t>Demand management</t>
  </si>
  <si>
    <t>DEMM</t>
  </si>
  <si>
    <t>Anforderungsmanagement für CRM/CEM/Vertriebssysteme sowie heutige Entwicklung und Priorisierung neuer Verwaltungsleistungen und Managed Services.</t>
  </si>
  <si>
    <t>Strategische Bedarfssteuerung ist plausibel, formale Demand-Pipelines und Kapazitätsabgleiche sind nicht im CV beschrieben.</t>
  </si>
  <si>
    <t>Welche Demand-Boards, Priorisierungskriterien und Kapazitätsentscheidungen haben Sie gesteuert?</t>
  </si>
  <si>
    <t>https://sfia-online.org/en/sfia-9/skills/demand-management</t>
  </si>
  <si>
    <t>Sourcing</t>
  </si>
  <si>
    <t>SORC</t>
  </si>
  <si>
    <t>Vorstandsverantwortung für Outsourcing, Providermanagement und SAP-Beschaffung; heutige Vergaben, Partnerschaften und Konsortialansätze im öffentlichen Sektor.</t>
  </si>
  <si>
    <t>Enterprise-weite Beschaffungs- und Sourcing-Entscheidungen auf Organebene sind belegt.</t>
  </si>
  <si>
    <t>Welche Make-or-buy-, Vergabe- und Sourcing-Strategien wurden von Ihnen final entschieden?</t>
  </si>
  <si>
    <t>https://sfia-online.org/en/sfia-9/skills/sourcing</t>
  </si>
  <si>
    <t>Supplier management</t>
  </si>
  <si>
    <t>SUPP</t>
  </si>
  <si>
    <t>Strategische Providersteuerung, Outsourcing und Technologiepartnerschaften; Zusammenarbeit mit Dienstleistern und Konsortien in regulierten Umfeldern.</t>
  </si>
  <si>
    <t>Lieferantenstrategie und Eskalationsverantwortung auf höchster Ebene sind historisch belegt.</t>
  </si>
  <si>
    <t>Welche Lieferantenportfolios, Performance-Systeme und strategischen Eskalationen wurden verantwortet?</t>
  </si>
  <si>
    <t>https://sfia-online.org/en/sfia-9/skills/supplier-management</t>
  </si>
  <si>
    <t>Contract management</t>
  </si>
  <si>
    <t>ITCM</t>
  </si>
  <si>
    <t>Vertragsmanagement, Vergabe, Outsourcing und Providersteuerung mit Vorstands-, P&amp;L- und Ergebnisverantwortung; heutige komplexe Partnerschaften und Konsortien.</t>
  </si>
  <si>
    <t>Strategische Vertragsverantwortung ist plausibel; konkrete Vertragsgrößen und Zeichnungsbefugnisse sollten ergänzt werden.</t>
  </si>
  <si>
    <t>Welche Vertragsvolumina, Laufzeiten, Risiken und Verhandlungsergebnisse können belegt werden?</t>
  </si>
  <si>
    <t>https://sfia-online.org/en/sfia-9/skills/contract-management</t>
  </si>
  <si>
    <t>Customer service support</t>
  </si>
  <si>
    <t>CSMG</t>
  </si>
  <si>
    <t>Leitung Kundenservice mit mehr als 100 Mitarbeitenden und 15 Direktberichtenden; Aufbau eines Multi-Kanal-Communication-Centers und Steuerung von CX, CRM, Churn und Beschwerden.</t>
  </si>
  <si>
    <t>Strategische und operative Führung großer Kundenservicefunktionen ist klar belegt; SFIA definiert CSMG maximal bis Level 6.</t>
  </si>
  <si>
    <t>Welche Service-KPIs, Volumina, Qualitätsziele und Verbesserungen wurden erreicht?</t>
  </si>
  <si>
    <t>https://sfia-online.org/en/sfia-9/skills/customer-service-support</t>
  </si>
  <si>
    <t>Sales &amp; marketing</t>
  </si>
  <si>
    <t>Bid/proposal management</t>
  </si>
  <si>
    <t>BIDM</t>
  </si>
  <si>
    <t>Entwicklung von Leistungsangeboten, Partnerschaften, Konsortialansätzen und Vergaben für Bund und Länder; langjährige Vertriebs- und Ergebnisverantwortung.</t>
  </si>
  <si>
    <t>Komplexe Angebots- und Vergabesteuerung ist plausibel, konkrete Bid-Governance und Abschlussquoten fehlen.</t>
  </si>
  <si>
    <t>Welche Angebote/Vergaben wurden als Bid Lead verantwortet und mit welchem Volumen/Ergebnis?</t>
  </si>
  <si>
    <t>https://sfia-online.org/en/sfia-9/skills/bid-proposal-management</t>
  </si>
  <si>
    <t>Selling</t>
  </si>
  <si>
    <t>SALE</t>
  </si>
  <si>
    <t>Leiter Vertrieb &amp; Kundenservice mit umfassender Umsatz- und Ergebnisverantwortung; Business Development durch neue Partner, Kanäle und Leistungen.</t>
  </si>
  <si>
    <t>Strategischer Vertrieb und Beeinflussung komplexer Kaufentscheidungen sind belegt.</t>
  </si>
  <si>
    <t>Welche Umsatzgrößen, Zielerreichungen, Neukunden oder Vertragsabschlüsse können quantifiziert werden?</t>
  </si>
  <si>
    <t>https://sfia-online.org/en/sfia-9/skills/selling</t>
  </si>
  <si>
    <t>Marketing management</t>
  </si>
  <si>
    <t>MKTG</t>
  </si>
  <si>
    <t>Führung von Vertrieb, Service und Marketing; Marketingkonzeptionen, Produktentwicklung, eCommerce und datengetriebene Vertriebssteuerung.</t>
  </si>
  <si>
    <t>Management von Marketingstrategien und -plänen ist belegt; aktuelle Breite sollte validiert werden.</t>
  </si>
  <si>
    <t>Welche Marketingbudgets, Strategien und messbaren Markt-/Umsatzergebnisse lagen in Ihrer Verantwortung?</t>
  </si>
  <si>
    <t>https://sfia-online.org/en/sfia-9/skills/marketing-management</t>
  </si>
  <si>
    <t>Customer engagement and loyalty</t>
  </si>
  <si>
    <t>CELO</t>
  </si>
  <si>
    <t>Verantwortung für Customer Experience, CRM, Churn-, Beschwerde- und Omni-Channel-Management sowie frühe digitale Serviceinnovationen.</t>
  </si>
  <si>
    <t>Strategische Kundenbindung und kanalübergreifende Engagement-Modelle sind über mehrere Jahre belegt.</t>
  </si>
  <si>
    <t>Welche Retention-, NPS-, Churn- oder Beschwerdekennzahlen wurden messbar verbessert?</t>
  </si>
  <si>
    <t>https://sfia-online.org/en/sfia-9/skills/customer-engagement-and-loyalty</t>
  </si>
  <si>
    <t>People management</t>
  </si>
  <si>
    <t>Performance management</t>
  </si>
  <si>
    <t>PEMT</t>
  </si>
  <si>
    <t>Führung von Organisationseinheiten mit mehr als 100 Mitarbeitenden und 15 Direktberichtenden; Coaching, Teamentwicklung und messbare Produktivitätsverbesserung.</t>
  </si>
  <si>
    <t>Organisationswirksame Performance-Steuerung und Führung von Führungskräften/Teams sind klar belegt.</t>
  </si>
  <si>
    <t>Welche Zielsysteme, Performance Reviews, Nachfolge- und Entwicklungsprozesse wurden etabliert?</t>
  </si>
  <si>
    <t>https://sfia-online.org/en/sfia-9/skills/performance-management</t>
  </si>
  <si>
    <t>Professional development</t>
  </si>
  <si>
    <t>PDSV</t>
  </si>
  <si>
    <t>Coaching und Entwicklung von Mitarbeitenden, Teamentwicklung, Community-Aufbau und Einführung neuer Arbeitsmethoden.</t>
  </si>
  <si>
    <t>Entwicklung anderer ist belegt; ein systematischer organisationsweiter Entwicklungsrahmen sollte validiert werden.</t>
  </si>
  <si>
    <t>Welche Kompetenzmodelle, Karrierepfade, Talentprogramme oder Entwicklungspläne haben Sie verantwortet?</t>
  </si>
  <si>
    <t>https://sfia-online.org/en/sfia-9/skills/professional-development</t>
  </si>
  <si>
    <t>Resourcing</t>
  </si>
  <si>
    <t>RESC</t>
  </si>
  <si>
    <t>Führung großer Einheiten, Aufbau und Reorganisation von Teams sowie Provider- und Ressourcensteuerung über mehrere Standorte.</t>
  </si>
  <si>
    <t>Ressourcenplanung und -allokation auf strategischer Ebene sind durch Leitungsrollen plausibel belegt.</t>
  </si>
  <si>
    <t>Welche Personal-, Skill-, Sourcing- und Kapazitätspläne wurden von Ihnen entschieden?</t>
  </si>
  <si>
    <t>https://sfia-online.org/en/sfia-9/skills/resourcing</t>
  </si>
  <si>
    <t>Business administration</t>
  </si>
  <si>
    <t>Financial management</t>
  </si>
  <si>
    <t>FMIT</t>
  </si>
  <si>
    <t>Vorstand CFO mit Verantwortung für Finanz- und Rechnungswesen, Liquidität, Steuern, Reporting, Budget und Ergebnis; Bilanzsumme 148 Mio. EUR und zuvor Umsatz über 800 Mio. EUR.</t>
  </si>
  <si>
    <t>SFIA FMIT reicht bis Level 6; diese Maximalstufe ist sehr stark belegt.</t>
  </si>
  <si>
    <t>Welche Budgets, Ergebnisgrößen, Finanzierungs- oder Sanierungsentscheidungen können zusätzlich quantifiziert werden?</t>
  </si>
  <si>
    <t>https://sfia-online.org/en/sfia-9/skills/financial-management</t>
  </si>
  <si>
    <t>Business situation analysis</t>
  </si>
  <si>
    <t>BUSA</t>
  </si>
  <si>
    <t>Senior-Management-Beratung, strategische Entscheidungsgrundlagen, Geschäftsmodellentwicklung, Reorganisationen und Stabilisierung komplexer Situationen.</t>
  </si>
  <si>
    <t>Komplexe Geschäftssituationen werden analysiert und in umsetzbare Empfehlungen überführt.</t>
  </si>
  <si>
    <t>Welche Analysen führten zu wesentlichen Investitions-, Reorganisations- oder Markteintrittsentscheidungen?</t>
  </si>
  <si>
    <t>https://sfia-online.org/en/sfia-9/skills/business-situation-analysis</t>
  </si>
  <si>
    <t>Feasibility assessment</t>
  </si>
  <si>
    <t>FEAS</t>
  </si>
  <si>
    <t>Bewertung und Entwicklung digitaler Geschäftsmodelle, neuer Technologien, Managed Services, Partnerschaften und komplexer öffentlicher Vorhaben.</t>
  </si>
  <si>
    <t>Finanzielle, technische, organisatorische und strategische Machbarkeit wird regelmäßig zusammengeführt.</t>
  </si>
  <si>
    <t>Welche Business Cases oder Machbarkeitsstudien enthalten belastbare Kosten-, Risiko- und Nutzenvergleiche?</t>
  </si>
  <si>
    <t>https://sfia-online.org/en/sfia-9/skills/feasibility-assessment</t>
  </si>
  <si>
    <t>Data &amp; analytics</t>
  </si>
  <si>
    <t>Data management</t>
  </si>
  <si>
    <t>DATM</t>
  </si>
  <si>
    <t>Arbeit an Registermodernisierung und Nachweisaustausch; Erfahrung mit Data Warehouse, Data Science und datengetriebener Steuerung.</t>
  </si>
  <si>
    <t>Breites Datenverständnis ist erkennbar; formale Verantwortung für Data-Governance- oder Data-Management-Frameworks fehlt im CV.</t>
  </si>
  <si>
    <t>Welche Datenstrategie, Data Governance, Datenqualitäts- oder Metadatenprozesse haben Sie verantwortet?</t>
  </si>
  <si>
    <t>https://sfia-online.org/en/sfia-9/skills/data-management</t>
  </si>
  <si>
    <t>Artificial intelligence (AI) and data ethics</t>
  </si>
  <si>
    <t>AIDE</t>
  </si>
  <si>
    <t>niedrig</t>
  </si>
  <si>
    <t>Aufbau und Begleitung von KI-Vorhaben in der Verwaltung; Praxis in Governance, Datenschutz, Risiko und Compliance.</t>
  </si>
  <si>
    <t>Die Schnittstelle ist plausibel, konkrete Verantwortung für KI-Ethik, Bias, Transparenz oder Responsible-AI-Governance ist im CV nicht belegt.</t>
  </si>
  <si>
    <t>Welche KI-Governance, Ethikleitlinien, Risikoklassifizierungen oder Freigabeprozesse haben Sie mitgestaltet?</t>
  </si>
  <si>
    <t>https://sfia-online.org/en/sfia-9/skills/artificial-intelligence-ai-and-data-ethics</t>
  </si>
  <si>
    <t>SFIA 9 Generic Attributes &amp; Behavioural Factors</t>
  </si>
  <si>
    <t>Gesamtprofil: historisch demonstrierte Executive-Verantwortung auf Level 7, mit einer heutigen Rolle, deren formaler Scope je nach Mandat eher Level 6 sein kann.</t>
  </si>
  <si>
    <t>Typ</t>
  </si>
  <si>
    <t>Attribut / Faktor</t>
  </si>
  <si>
    <t>Generic attribute</t>
  </si>
  <si>
    <t>Autonomy</t>
  </si>
  <si>
    <t>AUTO</t>
  </si>
  <si>
    <t>Vorstandsverantwortung, Einzelvertretungsbefugnis als stellvertretender Direktor, P&amp;L- und Ergebnisverantwortung.</t>
  </si>
  <si>
    <t>Level 7 historisch klar demonstriert; heutige Rolle kann strukturell eher Level 6 entsprechen.</t>
  </si>
  <si>
    <t>Influence</t>
  </si>
  <si>
    <t>INFL</t>
  </si>
  <si>
    <t>Einfluss auf Organisationen, Trägerländer, Ministerien, Behörden, Gremien, Partner und Verbände.</t>
  </si>
  <si>
    <t>Breite interne und externe Führungs- und Stakeholderwirkung.</t>
  </si>
  <si>
    <t>Complexity</t>
  </si>
  <si>
    <t>COMP</t>
  </si>
  <si>
    <t>Technische, finanzielle, regulatorische und politische Verantwortung; Fusion, Multi-Standort-IT, föderale Programme.</t>
  </si>
  <si>
    <t>Umfassende strategische Komplexität und Executive Management sind belegt.</t>
  </si>
  <si>
    <t>Knowledge</t>
  </si>
  <si>
    <t>KNGE</t>
  </si>
  <si>
    <t>Mehr als 30 Jahre Erfahrung über IT, Betrieb, Finanzen, Vertrieb, Service, Transformation und Digital Government.</t>
  </si>
  <si>
    <t>Strategisches, breit angelegtes Wissen mit Verbindung von Technologie, Markt, Verwaltung und Unternehmenssteuerung.</t>
  </si>
  <si>
    <t>Behavioural factor</t>
  </si>
  <si>
    <t>Collaboration</t>
  </si>
  <si>
    <t>COLL</t>
  </si>
  <si>
    <t>Konsortien, Partnerschaften, Communities, föderale Gremien und organisationsübergreifende Vorhaben.</t>
  </si>
  <si>
    <t>Zusammenarbeit mit Leadership-Stakeholdern und konkurrierenden Interessen ist Kernelement des Profils.</t>
  </si>
  <si>
    <t>Communication</t>
  </si>
  <si>
    <t>COMM</t>
  </si>
  <si>
    <t>Externe Vertretung, Gremien, Anhörungen, Fachveranstaltungen, Publikationen und strategische Entscheidungsvorlagen.</t>
  </si>
  <si>
    <t>Autoritative Kommunikation mit heterogenen Zielgruppen ist stark belegt.</t>
  </si>
  <si>
    <t>Improvement mindset</t>
  </si>
  <si>
    <t>IMPM</t>
  </si>
  <si>
    <t>30 % Produktivitätssteigerung, Prozessoptimierung, Reorganisation und kontinuierliche Transformation.</t>
  </si>
  <si>
    <t>Messbare organisationsweite Verbesserungen und deren strategische Verankerung.</t>
  </si>
  <si>
    <t>Creativity</t>
  </si>
  <si>
    <t>CRTY</t>
  </si>
  <si>
    <t>Neue Geschäftsmodelle und Anwendungen mit VR/AR, Blockchain, KI, RPA, Low-Code, Chatbot und digitalem Service.</t>
  </si>
  <si>
    <t>Breite kreative Anwendung neuer Technologien; Level 7 erfordert stärker belegte organisationale Innovationskultur.</t>
  </si>
  <si>
    <t>Decision-making</t>
  </si>
  <si>
    <t>DECM</t>
  </si>
  <si>
    <t>Vorstands-, P&amp;L-, Budget-, Sourcing-, Finanz- und Transformationsentscheidungen in regulierten Organisationen.</t>
  </si>
  <si>
    <t>Kritische Entscheidungen für strategische Richtung und Erfolg sind belegt.</t>
  </si>
  <si>
    <t>Digital mindset</t>
  </si>
  <si>
    <t>DIGI</t>
  </si>
  <si>
    <t>Durchgängige Karriere in digitaler Innovation, IT, eCommerce, Verwaltungsdigitalisierung und neuen Technologien.</t>
  </si>
  <si>
    <t>Digitale Kultur und Transformationsvision wurden auf Executive-Ebene geprägt.</t>
  </si>
  <si>
    <t>Leadership</t>
  </si>
  <si>
    <t>LEAD</t>
  </si>
  <si>
    <t>Vorstand, stellvertretender Direktor, Bereichsleitung und Führung von mehr als 100 Mitarbeitenden.</t>
  </si>
  <si>
    <t>Höchste Führungsebene, Strategieumsetzung und Organisationsverantwortung sind klar belegt.</t>
  </si>
  <si>
    <t>Learning and development</t>
  </si>
  <si>
    <t>LADV</t>
  </si>
  <si>
    <t>Kontinuierliche Zertifizierungen, neue Technologiefelder, Coaching, Community-Aufbau und Entwicklung von Mitarbeitenden.</t>
  </si>
  <si>
    <t>Lern- und Entwicklungsorientierung ist stark; organisationsweite Lernkultur auf Level 7 sollte validiert werden.</t>
  </si>
  <si>
    <t>Planning</t>
  </si>
  <si>
    <t>PLAN</t>
  </si>
  <si>
    <t>Strategie, Programme bis 25 Mio. EUR, Budgetierung, Fusion, IT-Betrieb und Ressourcenplanung.</t>
  </si>
  <si>
    <t>Planung auf höchster Autoritätsebene über technische, finanzielle und organisatorische Dimensionen.</t>
  </si>
  <si>
    <t>Problem-solving</t>
  </si>
  <si>
    <t>PROB</t>
  </si>
  <si>
    <t>Stabilisierungssituationen, Fusion, Reorganisation, regulierte Märkte und komplexe föderale Vorhaben.</t>
  </si>
  <si>
    <t>Strategische Problemlösung unter widersprüchlichen Anforderungen ist vielfach belegt.</t>
  </si>
  <si>
    <t>Adaptability</t>
  </si>
  <si>
    <t>ADAP</t>
  </si>
  <si>
    <t>Karriereübergreifende Transformation von Direct Banking über Lotterie und Interim Management bis Digital Government.</t>
  </si>
  <si>
    <t>Organisationale Anpassungsfähigkeit wurde aktiv initiiert und geführt.</t>
  </si>
  <si>
    <t>Security, privacy and ethics</t>
  </si>
  <si>
    <t>SCPE</t>
  </si>
  <si>
    <t>Datenschutzbeauftragter, IT-Security-Verantwortung, ISO-27001-Praxis, Governance und Compliance.</t>
  </si>
  <si>
    <t>Führende Rolle für Security und Privacy ist belegt; umfassende Level-7-Kulturverantwortung sollte weiter belegt werden.</t>
  </si>
  <si>
    <t>Methodik, Bewertungslogik und Quellen</t>
  </si>
  <si>
    <t>Bewertungsprinzip</t>
  </si>
  <si>
    <t>CV-basierte Fremdeinschätzung nach SFIA 9. Bewertet wird nach dokumentierter Verantwortung, Wirkung und Komplexität – nicht nur nach Kenntnissen oder Titeln. Historisch demonstrierte Level-7-Fähigkeiten werden ausgewiesen; die aktuelle organisatorische Rolle kann davon abweichen. Die Datei ist keine formale Zertifizierung und sollte durch Selbstbewertung, Arbeitsproben und Referenzen validiert werden.</t>
  </si>
  <si>
    <t>Level</t>
  </si>
  <si>
    <t>SFIA-Bezeichnung</t>
  </si>
  <si>
    <t>Kurzinterpretation</t>
  </si>
  <si>
    <t>Klassifikation</t>
  </si>
  <si>
    <t>Bedeutung</t>
  </si>
  <si>
    <t>Follow</t>
  </si>
  <si>
    <t>Routinetätigkeiten unter enger Anleitung</t>
  </si>
  <si>
    <t>Direkte, konkrete Aussage oder quantifizierbare Evidenz im Lebenslauf</t>
  </si>
  <si>
    <t>&gt;= 80 % typischerweise</t>
  </si>
  <si>
    <t>Assist</t>
  </si>
  <si>
    <t>Unterstützt andere unter routinemäßiger Aufsicht</t>
  </si>
  <si>
    <t>Verantwortung ergibt sich schlüssig aus Rolle und Aufgaben, ist aber nicht vollständig dokumentiert</t>
  </si>
  <si>
    <t>70–84 % typischerweise</t>
  </si>
  <si>
    <t>Apply</t>
  </si>
  <si>
    <t>Wendet Standards bei vielfältigen Aufgaben eigenständig an</t>
  </si>
  <si>
    <t>Relevante Anknüpfungspunkte vorhanden, Level oder Breite benötigen weitere Belege</t>
  </si>
  <si>
    <t>niedrig/mittel</t>
  </si>
  <si>
    <t>&lt; 75 % typischerweise</t>
  </si>
  <si>
    <t>Enable</t>
  </si>
  <si>
    <t>Ermöglicht komplexe Arbeit, berät und unterstützt andere</t>
  </si>
  <si>
    <t>Ensure, advise</t>
  </si>
  <si>
    <t>Sichert Ergebnisse und berät autoritativ unter breiter Zielvorgabe</t>
  </si>
  <si>
    <t>Initiate, influence</t>
  </si>
  <si>
    <t>Initiiert, beeinflusst und verantwortet bedeutende Organisationsbereiche</t>
  </si>
  <si>
    <t>Set strategy, inspire, mobilise</t>
  </si>
  <si>
    <t>Setzt Strategie, mobilisiert und trägt Gesamtverantwortung auf höchster Ebene</t>
  </si>
  <si>
    <t>Quellen</t>
  </si>
  <si>
    <t>Quelle</t>
  </si>
  <si>
    <t>Verwendung</t>
  </si>
  <si>
    <t>URL / Referenz</t>
  </si>
  <si>
    <t>SFIA 9 skills directory</t>
  </si>
  <si>
    <t>Skillnamen, Codes und verfügbare Level</t>
  </si>
  <si>
    <t>https://sfia-online.org/en/sfia-9/skills</t>
  </si>
  <si>
    <t>SFIA 9 responsibility levels</t>
  </si>
  <si>
    <t>Leveldefinitionen 1–7</t>
  </si>
  <si>
    <t>https://sfia-online.org/en/sfia-9/responsibilities</t>
  </si>
  <si>
    <t>SFIA 9 generic attributes</t>
  </si>
  <si>
    <t>Generic attributes und behavioural factors</t>
  </si>
  <si>
    <t>https://sfia-online.org/en/sfia-9/responsibilities/generic-attributes-business-skills-behaviours</t>
  </si>
  <si>
    <t>SFIA 9 digital transformation view</t>
  </si>
  <si>
    <t>Plausibilisierung des Skill-Sets für Transformation</t>
  </si>
  <si>
    <t>https://sfia-online.org/en/sfia-9/sfia-views/digital-transformation/?path=/glance</t>
  </si>
  <si>
    <t>Lebenslauf Manfred Neidel</t>
  </si>
  <si>
    <t>Primäre Evidenzbasis</t>
  </si>
  <si>
    <t>Interpretationshinweis: Ein SFIA-Level ist nicht mit Hierarchie, Dienstalter oder Zertifikaten gleichzusetzen. Entscheidend sind Autonomie, Einfluss, Komplexität, Wissen sowie nachweisbare Verantwortung und Wirkung. Eine Person kann je Skill unterschiedliche Level haben.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</si>
</sst>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Carlito"/>
    </font>
    <font>
      <b/>
      <sz val="18"/>
      <color rgb="FFFFFFFF"/>
      <name val="Aptos"/>
    </font>
    <font>
      <sz val="11"/>
      <name val="Aptos"/>
    </font>
    <font>
      <b/>
      <sz val="12"/>
      <color rgb="FF17365D"/>
      <name val="Aptos"/>
    </font>
    <font>
      <sz val="11"/>
      <color rgb="FF333333"/>
      <name val="Aptos"/>
    </font>
    <font>
      <b/>
      <sz val="11"/>
      <color rgb="FFFFFFFF"/>
      <name val="Aptos"/>
    </font>
    <font>
      <b/>
      <sz val="11"/>
      <name val="Aptos"/>
    </font>
    <font>
      <i/>
      <sz val="11"/>
      <color rgb="FF7F3F00"/>
      <name val="Aptos"/>
    </font>
    <font>
      <i/>
      <sz val="11"/>
      <color rgb="FF17365D"/>
      <name val="Aptos"/>
    </font>
    <font>
      <b/>
      <sz val="20"/>
      <color rgb="FFFFFFFF"/>
      <name val="Aptos"/>
    </font>
    <font>
      <i/>
      <sz val="11"/>
      <color rgb="FFFFFFFF"/>
      <name val="Aptos"/>
    </font>
    <font>
      <b/>
      <sz val="11"/>
      <color rgb="FF17365D"/>
      <name val="Aptos"/>
    </font>
    <font>
      <b/>
      <sz val="13"/>
      <color rgb="FF17365D"/>
      <name val="Aptos"/>
    </font>
    <font>
      <b/>
      <sz val="16"/>
      <color rgb="FF17365D"/>
      <name val="Aptos"/>
    </font>
    <font>
      <b/>
      <sz val="12"/>
      <color rgb="FF7F3F00"/>
      <name val="Aptos"/>
    </font>
    <font>
      <b/>
      <sz val="11"/>
      <color rgb="FF375623"/>
      <name val="Aptos"/>
    </font>
    <font>
      <i/>
      <sz val="11"/>
      <color rgb="FF666666"/>
      <name val="Aptos"/>
    </font>
    <font>
      <sz val="11"/>
      <name val="Carlito"/>
    </font>
    <font>
      <u/>
      <sz val="11"/>
      <color theme="10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2F75B5"/>
      </patternFill>
    </fill>
    <fill>
      <patternFill patternType="solid">
        <fgColor rgb="FFFCE4D6"/>
      </patternFill>
    </fill>
    <fill>
      <patternFill patternType="solid">
        <fgColor rgb="FF0F6B78"/>
      </patternFill>
    </fill>
    <fill>
      <patternFill patternType="solid">
        <fgColor rgb="FFED7D31"/>
      </patternFill>
    </fill>
    <fill>
      <patternFill patternType="solid">
        <fgColor rgb="FFE2F0D9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 style="thin">
        <color rgb="FFE7E6E6"/>
      </right>
      <top/>
      <bottom style="thin">
        <color rgb="FFE7E6E6"/>
      </bottom>
      <diagonal/>
    </border>
    <border>
      <left style="thin">
        <color rgb="FFE7E6E6"/>
      </left>
      <right style="thin">
        <color rgb="FFE7E6E6"/>
      </right>
      <top/>
      <bottom style="thin">
        <color rgb="FFE7E6E6"/>
      </bottom>
      <diagonal/>
    </border>
    <border>
      <left style="thin">
        <color rgb="FFE7E6E6"/>
      </left>
      <right/>
      <top/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/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/>
      <diagonal/>
    </border>
    <border>
      <left style="thin">
        <color rgb="FFE7E6E6"/>
      </left>
      <right/>
      <top style="thin">
        <color rgb="FFE7E6E6"/>
      </top>
      <bottom/>
      <diagonal/>
    </border>
    <border>
      <left/>
      <right/>
      <top style="thin">
        <color rgb="FFD9E2F3"/>
      </top>
      <bottom/>
      <diagonal/>
    </border>
    <border>
      <left/>
      <right/>
      <top/>
      <bottom style="thin">
        <color rgb="FFD9E2F3"/>
      </bottom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</borders>
  <cellStyleXfs count="3">
    <xf numFmtId="0" fontId="0" fillId="0" borderId="0"/>
    <xf numFmtId="0" fontId="17" fillId="0" borderId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0" xfId="1" applyFont="1"/>
    <xf numFmtId="0" fontId="5" fillId="5" borderId="1" xfId="1" applyFont="1" applyFill="1" applyBorder="1" applyAlignment="1">
      <alignment horizontal="center"/>
    </xf>
    <xf numFmtId="0" fontId="5" fillId="5" borderId="2" xfId="1" applyFont="1" applyFill="1" applyBorder="1" applyAlignment="1">
      <alignment horizontal="center"/>
    </xf>
    <xf numFmtId="0" fontId="5" fillId="5" borderId="3" xfId="1" applyFont="1" applyFill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2" fillId="0" borderId="5" xfId="1" applyFont="1" applyBorder="1"/>
    <xf numFmtId="0" fontId="2" fillId="0" borderId="6" xfId="1" applyFont="1" applyBorder="1" applyAlignment="1">
      <alignment wrapText="1"/>
    </xf>
    <xf numFmtId="0" fontId="2" fillId="0" borderId="4" xfId="1" applyFont="1" applyBorder="1" applyAlignment="1">
      <alignment wrapText="1"/>
    </xf>
    <xf numFmtId="0" fontId="2" fillId="0" borderId="5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2" fillId="0" borderId="8" xfId="1" applyFont="1" applyBorder="1" applyAlignment="1">
      <alignment wrapText="1"/>
    </xf>
    <xf numFmtId="0" fontId="2" fillId="0" borderId="9" xfId="1" applyFont="1" applyBorder="1" applyAlignment="1">
      <alignment wrapText="1"/>
    </xf>
    <xf numFmtId="0" fontId="6" fillId="0" borderId="7" xfId="1" applyFont="1" applyBorder="1" applyAlignment="1">
      <alignment horizontal="center"/>
    </xf>
    <xf numFmtId="0" fontId="2" fillId="0" borderId="8" xfId="1" applyFont="1" applyBorder="1"/>
    <xf numFmtId="0" fontId="5" fillId="5" borderId="1" xfId="1" applyFont="1" applyFill="1" applyBorder="1"/>
    <xf numFmtId="0" fontId="5" fillId="5" borderId="2" xfId="1" applyFont="1" applyFill="1" applyBorder="1"/>
    <xf numFmtId="0" fontId="5" fillId="5" borderId="3" xfId="1" applyFont="1" applyFill="1" applyBorder="1"/>
    <xf numFmtId="0" fontId="5" fillId="5" borderId="0" xfId="1" applyFont="1" applyFill="1" applyAlignment="1">
      <alignment horizontal="center" vertical="center" wrapText="1"/>
    </xf>
    <xf numFmtId="0" fontId="2" fillId="0" borderId="10" xfId="1" applyFont="1" applyBorder="1" applyAlignment="1">
      <alignment vertical="top" wrapText="1"/>
    </xf>
    <xf numFmtId="0" fontId="2" fillId="0" borderId="11" xfId="1" applyFont="1" applyBorder="1" applyAlignment="1">
      <alignment vertical="top" wrapText="1"/>
    </xf>
    <xf numFmtId="0" fontId="2" fillId="0" borderId="11" xfId="1" applyFont="1" applyBorder="1" applyAlignment="1">
      <alignment horizontal="center" vertical="top"/>
    </xf>
    <xf numFmtId="9" fontId="2" fillId="0" borderId="11" xfId="1" applyNumberFormat="1" applyFont="1" applyBorder="1" applyAlignment="1">
      <alignment horizontal="center" vertical="top" wrapText="1"/>
    </xf>
    <xf numFmtId="0" fontId="2" fillId="0" borderId="11" xfId="1" applyFont="1" applyBorder="1" applyAlignment="1">
      <alignment horizontal="center" vertical="top" wrapText="1"/>
    </xf>
    <xf numFmtId="0" fontId="2" fillId="0" borderId="12" xfId="1" applyFont="1" applyBorder="1" applyAlignment="1">
      <alignment vertical="top" wrapText="1"/>
    </xf>
    <xf numFmtId="0" fontId="2" fillId="0" borderId="13" xfId="1" applyFont="1" applyBorder="1" applyAlignment="1">
      <alignment vertical="top" wrapText="1"/>
    </xf>
    <xf numFmtId="0" fontId="2" fillId="0" borderId="14" xfId="1" applyFont="1" applyBorder="1" applyAlignment="1">
      <alignment vertical="top" wrapText="1"/>
    </xf>
    <xf numFmtId="0" fontId="2" fillId="0" borderId="14" xfId="1" applyFont="1" applyBorder="1" applyAlignment="1">
      <alignment horizontal="center" vertical="top"/>
    </xf>
    <xf numFmtId="9" fontId="2" fillId="0" borderId="14" xfId="1" applyNumberFormat="1" applyFont="1" applyBorder="1" applyAlignment="1">
      <alignment horizontal="center" vertical="top" wrapText="1"/>
    </xf>
    <xf numFmtId="0" fontId="2" fillId="0" borderId="14" xfId="1" applyFont="1" applyBorder="1" applyAlignment="1">
      <alignment horizontal="center" vertical="top" wrapText="1"/>
    </xf>
    <xf numFmtId="0" fontId="2" fillId="0" borderId="15" xfId="1" applyFont="1" applyBorder="1" applyAlignment="1">
      <alignment vertical="top" wrapText="1"/>
    </xf>
    <xf numFmtId="0" fontId="2" fillId="0" borderId="16" xfId="1" applyFont="1" applyBorder="1" applyAlignment="1">
      <alignment vertical="top" wrapText="1"/>
    </xf>
    <xf numFmtId="0" fontId="2" fillId="0" borderId="17" xfId="1" applyFont="1" applyBorder="1" applyAlignment="1">
      <alignment vertical="top" wrapText="1"/>
    </xf>
    <xf numFmtId="0" fontId="2" fillId="0" borderId="17" xfId="1" applyFont="1" applyBorder="1" applyAlignment="1">
      <alignment horizontal="center" vertical="top"/>
    </xf>
    <xf numFmtId="9" fontId="2" fillId="0" borderId="17" xfId="1" applyNumberFormat="1" applyFont="1" applyBorder="1" applyAlignment="1">
      <alignment horizontal="center" vertical="top" wrapText="1"/>
    </xf>
    <xf numFmtId="0" fontId="2" fillId="0" borderId="17" xfId="1" applyFont="1" applyBorder="1" applyAlignment="1">
      <alignment horizontal="center" vertical="top" wrapText="1"/>
    </xf>
    <xf numFmtId="0" fontId="2" fillId="0" borderId="18" xfId="1" applyFont="1" applyBorder="1" applyAlignment="1">
      <alignment vertical="top" wrapText="1"/>
    </xf>
    <xf numFmtId="0" fontId="5" fillId="5" borderId="0" xfId="1" applyFont="1" applyFill="1" applyAlignment="1">
      <alignment horizontal="center" wrapText="1"/>
    </xf>
    <xf numFmtId="0" fontId="5" fillId="5" borderId="5" xfId="1" applyFont="1" applyFill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5" fillId="7" borderId="10" xfId="1" applyFont="1" applyFill="1" applyBorder="1" applyAlignment="1">
      <alignment horizontal="center" vertical="center" wrapText="1"/>
    </xf>
    <xf numFmtId="0" fontId="5" fillId="7" borderId="13" xfId="1" applyFont="1" applyFill="1" applyBorder="1" applyAlignment="1">
      <alignment horizontal="center" vertical="center" wrapText="1"/>
    </xf>
    <xf numFmtId="0" fontId="5" fillId="7" borderId="16" xfId="1" applyFont="1" applyFill="1" applyBorder="1" applyAlignment="1">
      <alignment horizontal="center" vertical="center" wrapText="1"/>
    </xf>
    <xf numFmtId="0" fontId="5" fillId="8" borderId="10" xfId="1" applyFont="1" applyFill="1" applyBorder="1" applyAlignment="1">
      <alignment horizontal="center" vertical="center" wrapText="1"/>
    </xf>
    <xf numFmtId="0" fontId="5" fillId="8" borderId="13" xfId="1" applyFont="1" applyFill="1" applyBorder="1" applyAlignment="1">
      <alignment horizontal="center" vertical="center" wrapText="1"/>
    </xf>
    <xf numFmtId="0" fontId="5" fillId="8" borderId="16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10" fillId="5" borderId="0" xfId="1" applyFont="1" applyFill="1"/>
    <xf numFmtId="0" fontId="11" fillId="3" borderId="0" xfId="1" applyFont="1" applyFill="1" applyAlignment="1">
      <alignment horizontal="center"/>
    </xf>
    <xf numFmtId="0" fontId="12" fillId="4" borderId="9" xfId="1" applyFont="1" applyFill="1" applyBorder="1" applyAlignment="1">
      <alignment horizontal="center" vertical="center" wrapText="1"/>
    </xf>
    <xf numFmtId="0" fontId="12" fillId="4" borderId="19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2" fillId="4" borderId="20" xfId="1" applyFont="1" applyFill="1" applyBorder="1" applyAlignment="1">
      <alignment horizontal="center" vertical="center" wrapText="1"/>
    </xf>
    <xf numFmtId="0" fontId="13" fillId="4" borderId="19" xfId="1" applyFont="1" applyFill="1" applyBorder="1" applyAlignment="1">
      <alignment horizontal="center" vertical="center" wrapText="1"/>
    </xf>
    <xf numFmtId="0" fontId="13" fillId="4" borderId="20" xfId="1" applyFont="1" applyFill="1" applyBorder="1" applyAlignment="1">
      <alignment horizontal="center" vertical="center" wrapText="1"/>
    </xf>
    <xf numFmtId="9" fontId="13" fillId="4" borderId="19" xfId="1" applyNumberFormat="1" applyFont="1" applyFill="1" applyBorder="1" applyAlignment="1">
      <alignment horizontal="center" vertical="center" wrapText="1"/>
    </xf>
    <xf numFmtId="9" fontId="13" fillId="4" borderId="7" xfId="1" applyNumberFormat="1" applyFont="1" applyFill="1" applyBorder="1" applyAlignment="1">
      <alignment horizontal="center" vertical="center" wrapText="1"/>
    </xf>
    <xf numFmtId="9" fontId="13" fillId="4" borderId="20" xfId="1" applyNumberFormat="1" applyFont="1" applyFill="1" applyBorder="1" applyAlignment="1">
      <alignment horizontal="center" vertical="center" wrapText="1"/>
    </xf>
    <xf numFmtId="9" fontId="13" fillId="4" borderId="1" xfId="1" applyNumberFormat="1" applyFont="1" applyFill="1" applyBorder="1" applyAlignment="1">
      <alignment horizontal="center" vertical="center" wrapText="1"/>
    </xf>
    <xf numFmtId="0" fontId="3" fillId="3" borderId="0" xfId="1" applyFont="1" applyFill="1"/>
    <xf numFmtId="0" fontId="4" fillId="0" borderId="9" xfId="1" applyFont="1" applyBorder="1" applyAlignment="1">
      <alignment vertical="top" wrapText="1"/>
    </xf>
    <xf numFmtId="0" fontId="4" fillId="0" borderId="19" xfId="1" applyFont="1" applyBorder="1" applyAlignment="1">
      <alignment vertical="top" wrapText="1"/>
    </xf>
    <xf numFmtId="0" fontId="4" fillId="0" borderId="7" xfId="1" applyFont="1" applyBorder="1" applyAlignment="1">
      <alignment vertical="top" wrapText="1"/>
    </xf>
    <xf numFmtId="0" fontId="4" fillId="0" borderId="21" xfId="1" applyFont="1" applyBorder="1" applyAlignment="1">
      <alignment vertical="top" wrapText="1"/>
    </xf>
    <xf numFmtId="0" fontId="4" fillId="0" borderId="0" xfId="1" applyFont="1" applyAlignment="1">
      <alignment vertical="top" wrapText="1"/>
    </xf>
    <xf numFmtId="0" fontId="4" fillId="0" borderId="2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4" fillId="0" borderId="20" xfId="1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2" fillId="0" borderId="11" xfId="1" applyFont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2" fillId="0" borderId="17" xfId="1" applyFont="1" applyBorder="1" applyAlignment="1">
      <alignment vertical="center" wrapText="1"/>
    </xf>
    <xf numFmtId="0" fontId="2" fillId="0" borderId="18" xfId="1" applyFont="1" applyBorder="1" applyAlignment="1">
      <alignment vertical="center" wrapText="1"/>
    </xf>
    <xf numFmtId="0" fontId="14" fillId="6" borderId="0" xfId="1" applyFont="1" applyFill="1"/>
    <xf numFmtId="0" fontId="15" fillId="9" borderId="0" xfId="1" applyFont="1" applyFill="1"/>
    <xf numFmtId="0" fontId="2" fillId="0" borderId="9" xfId="1" applyFont="1" applyBorder="1" applyAlignment="1">
      <alignment vertical="top" wrapText="1"/>
    </xf>
    <xf numFmtId="0" fontId="2" fillId="0" borderId="19" xfId="1" applyFont="1" applyBorder="1" applyAlignment="1">
      <alignment vertical="top" wrapText="1"/>
    </xf>
    <xf numFmtId="0" fontId="2" fillId="0" borderId="7" xfId="1" applyFont="1" applyBorder="1" applyAlignment="1">
      <alignment vertical="top" wrapText="1"/>
    </xf>
    <xf numFmtId="0" fontId="2" fillId="0" borderId="21" xfId="1" applyFont="1" applyBorder="1" applyAlignment="1">
      <alignment vertical="top" wrapText="1"/>
    </xf>
    <xf numFmtId="0" fontId="2" fillId="0" borderId="0" xfId="1" applyFont="1" applyAlignment="1">
      <alignment vertical="top" wrapText="1"/>
    </xf>
    <xf numFmtId="0" fontId="2" fillId="0" borderId="2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2" fillId="0" borderId="20" xfId="1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16" fillId="10" borderId="0" xfId="1" applyFont="1" applyFill="1" applyAlignment="1">
      <alignment wrapText="1"/>
    </xf>
    <xf numFmtId="0" fontId="1" fillId="2" borderId="0" xfId="1" applyFont="1" applyFill="1" applyAlignment="1">
      <alignment vertical="center"/>
    </xf>
    <xf numFmtId="0" fontId="8" fillId="3" borderId="0" xfId="1" applyFont="1" applyFill="1" applyAlignment="1">
      <alignment wrapText="1"/>
    </xf>
    <xf numFmtId="0" fontId="4" fillId="4" borderId="0" xfId="1" applyFont="1" applyFill="1" applyAlignment="1">
      <alignment vertical="top" wrapText="1"/>
    </xf>
    <xf numFmtId="0" fontId="7" fillId="6" borderId="0" xfId="1" applyFont="1" applyFill="1" applyAlignment="1">
      <alignment wrapText="1"/>
    </xf>
    <xf numFmtId="0" fontId="18" fillId="0" borderId="14" xfId="2" applyBorder="1" applyAlignment="1">
      <alignment vertical="top" wrapText="1"/>
    </xf>
  </cellXfs>
  <cellStyles count="3">
    <cellStyle name="Link" xfId="2" builtinId="8"/>
    <cellStyle name="Normal" xfId="1" xr:uid="{00000000-0005-0000-0000-000000000000}"/>
    <cellStyle name="Standard" xfId="0" builtinId="0"/>
  </cellStyles>
  <dxfs count="8">
    <dxf>
      <font>
        <b/>
        <color rgb="FF1F4E2A"/>
      </font>
      <fill>
        <patternFill patternType="solid">
          <bgColor rgb="FF63BE7B"/>
        </patternFill>
      </fill>
    </dxf>
    <dxf>
      <font>
        <color rgb="FF7F6000"/>
      </font>
      <fill>
        <patternFill patternType="solid">
          <bgColor rgb="FFFFEB84"/>
        </patternFill>
      </fill>
    </dxf>
    <dxf>
      <font>
        <color rgb="FFC00000"/>
      </font>
      <fill>
        <patternFill patternType="solid">
          <bgColor rgb="FFF4CCCC"/>
        </patternFill>
      </fill>
    </dxf>
    <dxf>
      <font>
        <color rgb="FF375623"/>
      </font>
      <fill>
        <patternFill patternType="solid">
          <bgColor rgb="FFE2F0D9"/>
        </patternFill>
      </fill>
    </dxf>
    <dxf>
      <font>
        <color rgb="FF7F3F00"/>
      </font>
      <fill>
        <patternFill patternType="solid">
          <bgColor rgb="FFFCE4D6"/>
        </patternFill>
      </fill>
    </dxf>
    <dxf>
      <font>
        <color rgb="FFC00000"/>
      </font>
      <fill>
        <patternFill patternType="solid">
          <bgColor rgb="FFF4CCCC"/>
        </patternFill>
      </fill>
    </dxf>
    <dxf>
      <font>
        <color rgb="FF7F3F00"/>
      </font>
      <fill>
        <patternFill patternType="solid">
          <bgColor rgb="FFFCE4D6"/>
        </patternFill>
      </fill>
    </dxf>
    <dxf>
      <font>
        <b/>
        <color rgb="FF375623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/>
          <a:lstStyle/>
          <a:p>
            <a:r>
              <a:rPr lang="de-DE"/>
              <a:t>Verteilung der vorgeschlagenen SFIA-Level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Anzahl Skills</c:v>
          </c:tx>
          <c:invertIfNegative val="1"/>
          <c:cat>
            <c:numRef>
              <c:f>'Management Summary'!$H$9:$H$11</c:f>
              <c:numCache>
                <c:formatCode>General</c:formatCode>
                <c:ptCount val="3"/>
                <c:pt idx="0">
                  <c:v>5</c:v>
                </c:pt>
                <c:pt idx="1">
                  <c:v>6</c:v>
                </c:pt>
                <c:pt idx="2">
                  <c:v>7</c:v>
                </c:pt>
              </c:numCache>
            </c:numRef>
          </c:cat>
          <c:val>
            <c:numRef>
              <c:f>'Management Summary'!$I$9:$I$11</c:f>
              <c:numCache>
                <c:formatCode>General</c:formatCode>
                <c:ptCount val="3"/>
                <c:pt idx="0">
                  <c:v>1</c:v>
                </c:pt>
                <c:pt idx="1">
                  <c:v>26</c:v>
                </c:pt>
                <c:pt idx="2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D4-41C8-BB56-8486A1B75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12</xdr:row>
      <xdr:rowOff>0</xdr:rowOff>
    </xdr:from>
    <xdr:to>
      <xdr:col>12</xdr:col>
      <xdr:colOff>0</xdr:colOff>
      <xdr:row>27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8</xdr:col>
      <xdr:colOff>609600</xdr:colOff>
      <xdr:row>45</xdr:row>
      <xdr:rowOff>133350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E4CB0968-00DF-BCD4-17D1-C29DC2A7839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228600</xdr:colOff>
      <xdr:row>13</xdr:row>
      <xdr:rowOff>457200</xdr:rowOff>
    </xdr:to>
    <xdr:sp macro="" textlink="">
      <xdr:nvSpPr>
        <xdr:cNvPr id="2051" name="Text Box 3" hidden="1">
          <a:extLst>
            <a:ext uri="{FF2B5EF4-FFF2-40B4-BE49-F238E27FC236}">
              <a16:creationId xmlns:a16="http://schemas.microsoft.com/office/drawing/2014/main" id="{4514203C-FA34-8EC4-D807-0375D1D6D17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nfred Neidel" id="{99972A54-31E9-4A30-B5E1-729AD6FD10DF}" userId="" providerId="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FIAAssessmentTable" displayName="SFIAAssessmentTable" ref="A4:Q47" totalsRowShown="0">
  <tableColumns count="17">
    <tableColumn id="1" xr3:uid="{00000000-0010-0000-0000-000001000000}" name="Profil"/>
    <tableColumn id="2" xr3:uid="{00000000-0010-0000-0000-000002000000}" name="SFIA-Bereich"/>
    <tableColumn id="3" xr3:uid="{00000000-0010-0000-0000-000003000000}" name="SFIA Skill"/>
    <tableColumn id="4" xr3:uid="{00000000-0010-0000-0000-000004000000}" name="Code"/>
    <tableColumn id="5" xr3:uid="{00000000-0010-0000-0000-000005000000}" name="Vorschlag"/>
    <tableColumn id="6" xr3:uid="{00000000-0010-0000-0000-000006000000}" name="Selbst 1–7"/>
    <tableColumn id="7" xr3:uid="{00000000-0010-0000-0000-000007000000}" name="Arbeitslevel"/>
    <tableColumn id="8" xr3:uid="{00000000-0010-0000-0000-000008000000}" name="Level-Bezeichnung"/>
    <tableColumn id="9" xr3:uid="{00000000-0010-0000-0000-000009000000}" name="Konfidenz"/>
    <tableColumn id="10" xr3:uid="{00000000-0010-0000-0000-00000A000000}" name="Belegstärke"/>
    <tableColumn id="11" xr3:uid="{00000000-0010-0000-0000-00000B000000}" name="Status"/>
    <tableColumn id="12" xr3:uid="{00000000-0010-0000-0000-00000C000000}" name="CV-Evidenz"/>
    <tableColumn id="13" xr3:uid="{00000000-0010-0000-0000-00000D000000}" name="Begründung"/>
    <tableColumn id="14" xr3:uid="{00000000-0010-0000-0000-00000E000000}" name="Validierungsfrage"/>
    <tableColumn id="15" xr3:uid="{00000000-0010-0000-0000-00000F000000}" name="Zusätzlicher Beleg / Kommentar"/>
    <tableColumn id="16" xr3:uid="{00000000-0010-0000-0000-000010000000}" name="Offizielle SFIA-Quelle"/>
    <tableColumn id="17" xr3:uid="{00000000-0010-0000-0000-000011000000}" name="CV-Quel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GenericAttributesTable" displayName="GenericAttributesTable" ref="A4:J20" totalsRowShown="0">
  <tableColumns count="10">
    <tableColumn id="1" xr3:uid="{00000000-0010-0000-0100-000001000000}" name="Typ"/>
    <tableColumn id="2" xr3:uid="{00000000-0010-0000-0100-000002000000}" name="Attribut / Faktor"/>
    <tableColumn id="3" xr3:uid="{00000000-0010-0000-0100-000003000000}" name="Code"/>
    <tableColumn id="4" xr3:uid="{00000000-0010-0000-0100-000004000000}" name="Vorschlag"/>
    <tableColumn id="5" xr3:uid="{00000000-0010-0000-0100-000005000000}" name="Selbst 1–7"/>
    <tableColumn id="6" xr3:uid="{00000000-0010-0000-0100-000006000000}" name="Arbeitslevel"/>
    <tableColumn id="7" xr3:uid="{00000000-0010-0000-0100-000007000000}" name="Konfidenz"/>
    <tableColumn id="8" xr3:uid="{00000000-0010-0000-0100-000008000000}" name="CV-Evidenz"/>
    <tableColumn id="9" xr3:uid="{00000000-0010-0000-0100-000009000000}" name="Begründung"/>
    <tableColumn id="10" xr3:uid="{00000000-0010-0000-0100-00000A000000}" name="Zusätzlicher Beleg / Komment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" dT="2026-08-25T13:04:09.41" personId="{99972A54-31E9-4A30-B5E1-729AD6FD10DF}" id="{3211A725-E55F-2215-51B7-A3A2918CEC98}">
    <text>Das Gesamtprofil ist keine mathematische Mittelwertbildung: SFIA wird skill-spezifisch bewertet.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5" dT="2026-08-25T13:04:09.44" personId="{99972A54-31E9-4A30-B5E1-729AD6FD10DF}" id="{63C04100-6657-C328-CDD8-0B77B4F8B319}">
    <text>Einstufung nach dokumentierter Verantwortung, Wirkung und Komplexität. Level 7 bezieht sich hier auf historisch demonstrierte Executive-Verantwortung.</text>
  </threadedComment>
  <threadedComment ref="I47" dT="2026-08-25T13:04:09.44" personId="{99972A54-31E9-4A30-B5E1-729AD6FD10DF}" id="{4EFD9D41-A69D-936B-A324-0BC47F61473D}">
    <text>Konfidenz misst die Stärke der CV-Evidenz, nicht die Qualität der Fähigkeit selbst.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hyperlink" Target="https://sfia-online.org/en/sfia-9/skills/enterprise-and-business-architecture" TargetMode="External"/><Relationship Id="rId6" Type="http://schemas.microsoft.com/office/2017/10/relationships/threadedComment" Target="../threadedComments/threadedComment2.xml"/><Relationship Id="rId5" Type="http://schemas.openxmlformats.org/officeDocument/2006/relationships/comments" Target="../comments2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showGridLines="0" topLeftCell="A8" workbookViewId="0">
      <selection sqref="A1:L1"/>
    </sheetView>
  </sheetViews>
  <sheetFormatPr baseColWidth="10" defaultColWidth="9" defaultRowHeight="14.25"/>
  <cols>
    <col min="1" max="1" width="8" customWidth="1"/>
    <col min="2" max="6" width="18" customWidth="1"/>
    <col min="7" max="7" width="3" customWidth="1"/>
    <col min="8" max="12" width="16" customWidth="1"/>
  </cols>
  <sheetData>
    <row r="1" spans="1:12" ht="36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>
      <c r="A4" s="48" t="s">
        <v>2</v>
      </c>
      <c r="B4" s="48"/>
      <c r="C4" s="48"/>
      <c r="D4" s="48" t="s">
        <v>3</v>
      </c>
      <c r="E4" s="48"/>
      <c r="F4" s="48"/>
      <c r="G4" s="48" t="s">
        <v>4</v>
      </c>
      <c r="H4" s="48"/>
      <c r="I4" s="48"/>
      <c r="J4" s="48" t="s">
        <v>5</v>
      </c>
      <c r="K4" s="48"/>
      <c r="L4" s="48"/>
    </row>
    <row r="5" spans="1:12" ht="30" customHeight="1">
      <c r="A5" s="49" t="s">
        <v>6</v>
      </c>
      <c r="B5" s="50"/>
      <c r="C5" s="50"/>
      <c r="D5" s="53">
        <f>COUNTA('SFIA Skill Assessment'!$D$5:$D$47)</f>
        <v>43</v>
      </c>
      <c r="E5" s="53"/>
      <c r="F5" s="53"/>
      <c r="G5" s="53">
        <f>COUNTIF('SFIA Skill Assessment'!$A$5:$A$47,"Kernprofil")</f>
        <v>36</v>
      </c>
      <c r="H5" s="53"/>
      <c r="I5" s="53"/>
      <c r="J5" s="55">
        <f>AVERAGE('SFIA Skill Assessment'!$I$5:$I$47)</f>
        <v>0.83488372093023255</v>
      </c>
      <c r="K5" s="55"/>
      <c r="L5" s="56"/>
    </row>
    <row r="6" spans="1:12" ht="30" customHeight="1">
      <c r="A6" s="51"/>
      <c r="B6" s="52"/>
      <c r="C6" s="52"/>
      <c r="D6" s="54"/>
      <c r="E6" s="54"/>
      <c r="F6" s="54"/>
      <c r="G6" s="54"/>
      <c r="H6" s="54"/>
      <c r="I6" s="54"/>
      <c r="J6" s="57"/>
      <c r="K6" s="57"/>
      <c r="L6" s="58"/>
    </row>
    <row r="7" spans="1:12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.75">
      <c r="A8" s="59" t="s">
        <v>7</v>
      </c>
      <c r="B8" s="59"/>
      <c r="C8" s="59"/>
      <c r="D8" s="59"/>
      <c r="E8" s="59"/>
      <c r="F8" s="59"/>
      <c r="G8" s="1"/>
      <c r="H8" s="38" t="s">
        <v>8</v>
      </c>
      <c r="I8" s="38" t="s">
        <v>9</v>
      </c>
      <c r="J8" s="1"/>
      <c r="K8" s="1"/>
      <c r="L8" s="1"/>
    </row>
    <row r="9" spans="1:12" ht="15">
      <c r="A9" s="60" t="s">
        <v>10</v>
      </c>
      <c r="B9" s="61"/>
      <c r="C9" s="61"/>
      <c r="D9" s="61"/>
      <c r="E9" s="61"/>
      <c r="F9" s="62"/>
      <c r="G9" s="1"/>
      <c r="H9" s="39">
        <v>5</v>
      </c>
      <c r="I9" s="39">
        <f>COUNTIF('SFIA Skill Assessment'!$G$5:$G$47,H9)</f>
        <v>1</v>
      </c>
      <c r="J9" s="1"/>
      <c r="K9" s="1"/>
      <c r="L9" s="1"/>
    </row>
    <row r="10" spans="1:12" ht="15">
      <c r="A10" s="63"/>
      <c r="B10" s="64"/>
      <c r="C10" s="64"/>
      <c r="D10" s="64"/>
      <c r="E10" s="64"/>
      <c r="F10" s="65"/>
      <c r="G10" s="1"/>
      <c r="H10" s="39">
        <v>6</v>
      </c>
      <c r="I10" s="39">
        <f>COUNTIF('SFIA Skill Assessment'!$G$5:$G$47,H10)</f>
        <v>26</v>
      </c>
      <c r="J10" s="1"/>
      <c r="K10" s="1"/>
      <c r="L10" s="1"/>
    </row>
    <row r="11" spans="1:12" ht="15">
      <c r="A11" s="63"/>
      <c r="B11" s="64"/>
      <c r="C11" s="64"/>
      <c r="D11" s="64"/>
      <c r="E11" s="64"/>
      <c r="F11" s="65"/>
      <c r="G11" s="1"/>
      <c r="H11" s="39">
        <v>7</v>
      </c>
      <c r="I11" s="39">
        <f>COUNTIF('SFIA Skill Assessment'!$G$5:$G$47,H11)</f>
        <v>16</v>
      </c>
      <c r="J11" s="1"/>
      <c r="K11" s="1"/>
      <c r="L11" s="1"/>
    </row>
    <row r="12" spans="1:12" ht="15">
      <c r="A12" s="63"/>
      <c r="B12" s="64"/>
      <c r="C12" s="64"/>
      <c r="D12" s="64"/>
      <c r="E12" s="64"/>
      <c r="F12" s="65"/>
      <c r="G12" s="1"/>
      <c r="H12" s="1"/>
      <c r="I12" s="1"/>
      <c r="J12" s="1"/>
      <c r="K12" s="1"/>
      <c r="L12" s="1"/>
    </row>
    <row r="13" spans="1:12" ht="15">
      <c r="A13" s="66"/>
      <c r="B13" s="67"/>
      <c r="C13" s="67"/>
      <c r="D13" s="67"/>
      <c r="E13" s="67"/>
      <c r="F13" s="68"/>
      <c r="G13" s="1"/>
      <c r="H13" s="1"/>
      <c r="I13" s="1"/>
      <c r="J13" s="1"/>
      <c r="K13" s="1"/>
      <c r="L13" s="1"/>
    </row>
    <row r="14" spans="1:12" ht="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.75">
      <c r="A15" s="59" t="s">
        <v>11</v>
      </c>
      <c r="B15" s="59"/>
      <c r="C15" s="59"/>
      <c r="D15" s="59"/>
      <c r="E15" s="59"/>
      <c r="F15" s="59"/>
      <c r="G15" s="1"/>
      <c r="H15" s="1"/>
      <c r="I15" s="1"/>
      <c r="J15" s="1"/>
      <c r="K15" s="1"/>
      <c r="L15" s="1"/>
    </row>
    <row r="16" spans="1:12" ht="15">
      <c r="A16" s="40" t="s">
        <v>12</v>
      </c>
      <c r="B16" s="69" t="s">
        <v>13</v>
      </c>
      <c r="C16" s="69"/>
      <c r="D16" s="69"/>
      <c r="E16" s="69"/>
      <c r="F16" s="70"/>
      <c r="G16" s="1"/>
      <c r="H16" s="1"/>
      <c r="I16" s="1"/>
      <c r="J16" s="1"/>
      <c r="K16" s="1"/>
      <c r="L16" s="1"/>
    </row>
    <row r="17" spans="1:12" ht="15">
      <c r="A17" s="41" t="s">
        <v>14</v>
      </c>
      <c r="B17" s="71" t="s">
        <v>15</v>
      </c>
      <c r="C17" s="71"/>
      <c r="D17" s="71"/>
      <c r="E17" s="71"/>
      <c r="F17" s="72"/>
      <c r="G17" s="1"/>
      <c r="H17" s="1"/>
      <c r="I17" s="1"/>
      <c r="J17" s="1"/>
      <c r="K17" s="1"/>
      <c r="L17" s="1"/>
    </row>
    <row r="18" spans="1:12" ht="15">
      <c r="A18" s="41" t="s">
        <v>16</v>
      </c>
      <c r="B18" s="71" t="s">
        <v>17</v>
      </c>
      <c r="C18" s="71"/>
      <c r="D18" s="71"/>
      <c r="E18" s="71"/>
      <c r="F18" s="72"/>
      <c r="G18" s="1"/>
      <c r="H18" s="1"/>
      <c r="I18" s="1"/>
      <c r="J18" s="1"/>
      <c r="K18" s="1"/>
      <c r="L18" s="1"/>
    </row>
    <row r="19" spans="1:12" ht="15">
      <c r="A19" s="41" t="s">
        <v>18</v>
      </c>
      <c r="B19" s="71" t="s">
        <v>19</v>
      </c>
      <c r="C19" s="71"/>
      <c r="D19" s="71"/>
      <c r="E19" s="71"/>
      <c r="F19" s="72"/>
      <c r="G19" s="1"/>
      <c r="H19" s="1"/>
      <c r="I19" s="1"/>
      <c r="J19" s="1"/>
      <c r="K19" s="1"/>
      <c r="L19" s="1"/>
    </row>
    <row r="20" spans="1:12" ht="15">
      <c r="A20" s="42" t="s">
        <v>20</v>
      </c>
      <c r="B20" s="73" t="s">
        <v>21</v>
      </c>
      <c r="C20" s="73"/>
      <c r="D20" s="73"/>
      <c r="E20" s="73"/>
      <c r="F20" s="74"/>
      <c r="G20" s="1"/>
      <c r="H20" s="1"/>
      <c r="I20" s="1"/>
      <c r="J20" s="1"/>
      <c r="K20" s="1"/>
      <c r="L20" s="1"/>
    </row>
    <row r="21" spans="1:12" ht="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.75">
      <c r="A22" s="75" t="s">
        <v>22</v>
      </c>
      <c r="B22" s="75"/>
      <c r="C22" s="75"/>
      <c r="D22" s="75"/>
      <c r="E22" s="75"/>
      <c r="F22" s="75"/>
      <c r="G22" s="1"/>
      <c r="H22" s="1"/>
      <c r="I22" s="1"/>
      <c r="J22" s="1"/>
      <c r="K22" s="1"/>
      <c r="L22" s="1"/>
    </row>
    <row r="23" spans="1:12" ht="15">
      <c r="A23" s="43" t="s">
        <v>12</v>
      </c>
      <c r="B23" s="69" t="s">
        <v>23</v>
      </c>
      <c r="C23" s="69"/>
      <c r="D23" s="69"/>
      <c r="E23" s="69"/>
      <c r="F23" s="70"/>
      <c r="G23" s="1"/>
      <c r="H23" s="1"/>
      <c r="I23" s="1"/>
      <c r="J23" s="1"/>
      <c r="K23" s="1"/>
      <c r="L23" s="1"/>
    </row>
    <row r="24" spans="1:12" ht="15">
      <c r="A24" s="44" t="s">
        <v>14</v>
      </c>
      <c r="B24" s="71" t="s">
        <v>24</v>
      </c>
      <c r="C24" s="71"/>
      <c r="D24" s="71"/>
      <c r="E24" s="71"/>
      <c r="F24" s="72"/>
      <c r="G24" s="1"/>
      <c r="H24" s="1"/>
      <c r="I24" s="1"/>
      <c r="J24" s="1"/>
      <c r="K24" s="1"/>
      <c r="L24" s="1"/>
    </row>
    <row r="25" spans="1:12" ht="15">
      <c r="A25" s="44" t="s">
        <v>16</v>
      </c>
      <c r="B25" s="71" t="s">
        <v>25</v>
      </c>
      <c r="C25" s="71"/>
      <c r="D25" s="71"/>
      <c r="E25" s="71"/>
      <c r="F25" s="72"/>
      <c r="G25" s="1"/>
      <c r="H25" s="1"/>
      <c r="I25" s="1"/>
      <c r="J25" s="1"/>
      <c r="K25" s="1"/>
      <c r="L25" s="1"/>
    </row>
    <row r="26" spans="1:12" ht="15">
      <c r="A26" s="44" t="s">
        <v>18</v>
      </c>
      <c r="B26" s="71" t="s">
        <v>26</v>
      </c>
      <c r="C26" s="71"/>
      <c r="D26" s="71"/>
      <c r="E26" s="71"/>
      <c r="F26" s="72"/>
      <c r="G26" s="1"/>
      <c r="H26" s="1"/>
      <c r="I26" s="1"/>
      <c r="J26" s="1"/>
      <c r="K26" s="1"/>
      <c r="L26" s="1"/>
    </row>
    <row r="27" spans="1:12" ht="15">
      <c r="A27" s="45" t="s">
        <v>20</v>
      </c>
      <c r="B27" s="73" t="s">
        <v>27</v>
      </c>
      <c r="C27" s="73"/>
      <c r="D27" s="73"/>
      <c r="E27" s="73"/>
      <c r="F27" s="74"/>
      <c r="G27" s="1"/>
      <c r="H27" s="1"/>
      <c r="I27" s="1"/>
      <c r="J27" s="1"/>
      <c r="K27" s="1"/>
      <c r="L27" s="1"/>
    </row>
    <row r="28" spans="1:12" ht="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>
      <c r="A29" s="1"/>
      <c r="B29" s="1"/>
      <c r="C29" s="1"/>
      <c r="D29" s="1"/>
      <c r="E29" s="1"/>
      <c r="F29" s="1"/>
      <c r="G29" s="1"/>
      <c r="H29" s="76" t="s">
        <v>28</v>
      </c>
      <c r="I29" s="76"/>
      <c r="J29" s="76"/>
      <c r="K29" s="76"/>
      <c r="L29" s="76"/>
    </row>
    <row r="30" spans="1:12" ht="15">
      <c r="A30" s="1"/>
      <c r="B30" s="1"/>
      <c r="C30" s="1"/>
      <c r="D30" s="1"/>
      <c r="E30" s="1"/>
      <c r="F30" s="1"/>
      <c r="G30" s="1"/>
      <c r="H30" s="77" t="s">
        <v>29</v>
      </c>
      <c r="I30" s="78"/>
      <c r="J30" s="78"/>
      <c r="K30" s="78"/>
      <c r="L30" s="79"/>
    </row>
    <row r="31" spans="1:12" ht="15">
      <c r="A31" s="1"/>
      <c r="B31" s="1"/>
      <c r="C31" s="1"/>
      <c r="D31" s="1"/>
      <c r="E31" s="1"/>
      <c r="F31" s="1"/>
      <c r="G31" s="1"/>
      <c r="H31" s="80"/>
      <c r="I31" s="81"/>
      <c r="J31" s="81"/>
      <c r="K31" s="81"/>
      <c r="L31" s="82"/>
    </row>
    <row r="32" spans="1:12" ht="15">
      <c r="A32" s="1"/>
      <c r="B32" s="1"/>
      <c r="C32" s="1"/>
      <c r="D32" s="1"/>
      <c r="E32" s="1"/>
      <c r="F32" s="1"/>
      <c r="G32" s="1"/>
      <c r="H32" s="80"/>
      <c r="I32" s="81"/>
      <c r="J32" s="81"/>
      <c r="K32" s="81"/>
      <c r="L32" s="82"/>
    </row>
    <row r="33" spans="1:12" ht="15">
      <c r="A33" s="1"/>
      <c r="B33" s="1"/>
      <c r="C33" s="1"/>
      <c r="D33" s="1"/>
      <c r="E33" s="1"/>
      <c r="F33" s="1"/>
      <c r="G33" s="1"/>
      <c r="H33" s="83"/>
      <c r="I33" s="84"/>
      <c r="J33" s="84"/>
      <c r="K33" s="84"/>
      <c r="L33" s="85"/>
    </row>
    <row r="34" spans="1:12" ht="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33.950000000000003" customHeight="1">
      <c r="A35" s="86" t="s">
        <v>30</v>
      </c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</row>
  </sheetData>
  <mergeCells count="27">
    <mergeCell ref="A35:L35"/>
    <mergeCell ref="B25:F25"/>
    <mergeCell ref="B26:F26"/>
    <mergeCell ref="B27:F27"/>
    <mergeCell ref="H29:L29"/>
    <mergeCell ref="H30:L33"/>
    <mergeCell ref="B19:F19"/>
    <mergeCell ref="B20:F20"/>
    <mergeCell ref="A22:F22"/>
    <mergeCell ref="B23:F23"/>
    <mergeCell ref="B24:F24"/>
    <mergeCell ref="A9:F13"/>
    <mergeCell ref="A15:F15"/>
    <mergeCell ref="B16:F16"/>
    <mergeCell ref="B17:F17"/>
    <mergeCell ref="B18:F18"/>
    <mergeCell ref="A5:C6"/>
    <mergeCell ref="D5:F6"/>
    <mergeCell ref="G5:I6"/>
    <mergeCell ref="J5:L6"/>
    <mergeCell ref="A8:F8"/>
    <mergeCell ref="A1:L1"/>
    <mergeCell ref="A2:L2"/>
    <mergeCell ref="A4:C4"/>
    <mergeCell ref="D4:F4"/>
    <mergeCell ref="G4:I4"/>
    <mergeCell ref="J4:L4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7"/>
  <sheetViews>
    <sheetView showGridLines="0" tabSelected="1" zoomScale="70" zoomScaleNormal="70" workbookViewId="0">
      <selection activeCell="B12" sqref="B12"/>
    </sheetView>
  </sheetViews>
  <sheetFormatPr baseColWidth="10" defaultColWidth="9" defaultRowHeight="14.25"/>
  <cols>
    <col min="1" max="1" width="14" customWidth="1"/>
    <col min="2" max="2" width="25" customWidth="1"/>
    <col min="3" max="3" width="34" customWidth="1"/>
    <col min="4" max="4" width="10" customWidth="1"/>
    <col min="5" max="7" width="13" customWidth="1"/>
    <col min="8" max="8" width="30" customWidth="1"/>
    <col min="9" max="11" width="15" customWidth="1"/>
    <col min="12" max="14" width="58" customWidth="1"/>
    <col min="15" max="15" width="42" customWidth="1"/>
    <col min="16" max="16" width="48" customWidth="1"/>
    <col min="17" max="17" width="38" customWidth="1"/>
  </cols>
  <sheetData>
    <row r="1" spans="1:17" ht="32.1" customHeight="1">
      <c r="A1" s="87" t="s">
        <v>31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ht="32.1" customHeight="1">
      <c r="A2" s="88" t="s">
        <v>32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17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42" customHeight="1">
      <c r="A4" s="18" t="s">
        <v>33</v>
      </c>
      <c r="B4" s="18" t="s">
        <v>34</v>
      </c>
      <c r="C4" s="18" t="s">
        <v>35</v>
      </c>
      <c r="D4" s="18" t="s">
        <v>36</v>
      </c>
      <c r="E4" s="18" t="s">
        <v>37</v>
      </c>
      <c r="F4" s="18" t="s">
        <v>38</v>
      </c>
      <c r="G4" s="18" t="s">
        <v>8</v>
      </c>
      <c r="H4" s="18" t="s">
        <v>39</v>
      </c>
      <c r="I4" s="18" t="s">
        <v>40</v>
      </c>
      <c r="J4" s="18" t="s">
        <v>41</v>
      </c>
      <c r="K4" s="18" t="s">
        <v>42</v>
      </c>
      <c r="L4" s="18" t="s">
        <v>43</v>
      </c>
      <c r="M4" s="18" t="s">
        <v>44</v>
      </c>
      <c r="N4" s="18" t="s">
        <v>45</v>
      </c>
      <c r="O4" s="18" t="s">
        <v>46</v>
      </c>
      <c r="P4" s="18" t="s">
        <v>47</v>
      </c>
      <c r="Q4" s="18" t="s">
        <v>48</v>
      </c>
    </row>
    <row r="5" spans="1:17" ht="66" customHeight="1">
      <c r="A5" s="19" t="s">
        <v>4</v>
      </c>
      <c r="B5" s="20" t="s">
        <v>49</v>
      </c>
      <c r="C5" s="20" t="s">
        <v>50</v>
      </c>
      <c r="D5" s="20" t="s">
        <v>51</v>
      </c>
      <c r="E5" s="21">
        <v>7</v>
      </c>
      <c r="F5" s="21">
        <v>7</v>
      </c>
      <c r="G5" s="21">
        <f t="shared" ref="G5:G47" si="0">IF(F5="",E5,F5)</f>
        <v>7</v>
      </c>
      <c r="H5" s="20" t="str">
        <f>IFERROR(VLOOKUP(G5,'Methodik &amp; Quellen'!$A$7:$B$13,2,FALSE),"")</f>
        <v>Set strategy, inspire, mobilise</v>
      </c>
      <c r="I5" s="22">
        <v>0.88</v>
      </c>
      <c r="J5" s="23" t="s">
        <v>52</v>
      </c>
      <c r="K5" s="23" t="s">
        <v>53</v>
      </c>
      <c r="L5" s="20" t="s">
        <v>54</v>
      </c>
      <c r="M5" s="20" t="s">
        <v>55</v>
      </c>
      <c r="N5" s="20" t="s">
        <v>56</v>
      </c>
      <c r="O5" s="20"/>
      <c r="P5" s="20" t="s">
        <v>57</v>
      </c>
      <c r="Q5" s="24" t="s">
        <v>58</v>
      </c>
    </row>
    <row r="6" spans="1:17" ht="66" customHeight="1">
      <c r="A6" s="25" t="s">
        <v>4</v>
      </c>
      <c r="B6" s="26" t="s">
        <v>59</v>
      </c>
      <c r="C6" s="26" t="s">
        <v>60</v>
      </c>
      <c r="D6" s="26" t="s">
        <v>61</v>
      </c>
      <c r="E6" s="27">
        <v>7</v>
      </c>
      <c r="F6" s="27">
        <v>7</v>
      </c>
      <c r="G6" s="27">
        <f t="shared" si="0"/>
        <v>7</v>
      </c>
      <c r="H6" s="26" t="str">
        <f>IFERROR(VLOOKUP(G6,'Methodik &amp; Quellen'!$A$7:$B$13,2,FALSE),"")</f>
        <v>Set strategy, inspire, mobilise</v>
      </c>
      <c r="I6" s="28">
        <v>0.93</v>
      </c>
      <c r="J6" s="29" t="s">
        <v>52</v>
      </c>
      <c r="K6" s="29" t="s">
        <v>53</v>
      </c>
      <c r="L6" s="26" t="s">
        <v>62</v>
      </c>
      <c r="M6" s="26" t="s">
        <v>63</v>
      </c>
      <c r="N6" s="26" t="s">
        <v>64</v>
      </c>
      <c r="O6" s="26"/>
      <c r="P6" s="26" t="s">
        <v>65</v>
      </c>
      <c r="Q6" s="30" t="s">
        <v>58</v>
      </c>
    </row>
    <row r="7" spans="1:17" ht="66" customHeight="1">
      <c r="A7" s="25" t="s">
        <v>4</v>
      </c>
      <c r="B7" s="26" t="s">
        <v>49</v>
      </c>
      <c r="C7" s="26" t="s">
        <v>66</v>
      </c>
      <c r="D7" s="26" t="s">
        <v>67</v>
      </c>
      <c r="E7" s="27">
        <v>6</v>
      </c>
      <c r="F7" s="27">
        <v>7</v>
      </c>
      <c r="G7" s="27">
        <f t="shared" si="0"/>
        <v>7</v>
      </c>
      <c r="H7" s="26" t="str">
        <f>IFERROR(VLOOKUP(G7,'Methodik &amp; Quellen'!$A$7:$B$13,2,FALSE),"")</f>
        <v>Set strategy, inspire, mobilise</v>
      </c>
      <c r="I7" s="28">
        <v>0.87</v>
      </c>
      <c r="J7" s="29" t="s">
        <v>52</v>
      </c>
      <c r="K7" s="29" t="s">
        <v>53</v>
      </c>
      <c r="L7" s="26" t="s">
        <v>68</v>
      </c>
      <c r="M7" s="26" t="s">
        <v>69</v>
      </c>
      <c r="N7" s="26" t="s">
        <v>70</v>
      </c>
      <c r="O7" s="26"/>
      <c r="P7" s="26" t="s">
        <v>71</v>
      </c>
      <c r="Q7" s="30" t="s">
        <v>58</v>
      </c>
    </row>
    <row r="8" spans="1:17" ht="66" customHeight="1">
      <c r="A8" s="25" t="s">
        <v>4</v>
      </c>
      <c r="B8" s="26" t="s">
        <v>49</v>
      </c>
      <c r="C8" s="26" t="s">
        <v>72</v>
      </c>
      <c r="D8" s="26" t="s">
        <v>73</v>
      </c>
      <c r="E8" s="27">
        <v>6</v>
      </c>
      <c r="F8" s="27">
        <v>7</v>
      </c>
      <c r="G8" s="27">
        <f t="shared" si="0"/>
        <v>7</v>
      </c>
      <c r="H8" s="26" t="str">
        <f>IFERROR(VLOOKUP(G8,'Methodik &amp; Quellen'!$A$7:$B$13,2,FALSE),"")</f>
        <v>Set strategy, inspire, mobilise</v>
      </c>
      <c r="I8" s="28">
        <v>0.8</v>
      </c>
      <c r="J8" s="29" t="s">
        <v>74</v>
      </c>
      <c r="K8" s="29" t="s">
        <v>75</v>
      </c>
      <c r="L8" s="26" t="s">
        <v>76</v>
      </c>
      <c r="M8" s="26" t="s">
        <v>77</v>
      </c>
      <c r="N8" s="26" t="s">
        <v>78</v>
      </c>
      <c r="O8" s="26"/>
      <c r="P8" s="91" t="s">
        <v>79</v>
      </c>
      <c r="Q8" s="30" t="s">
        <v>58</v>
      </c>
    </row>
    <row r="9" spans="1:17" ht="66" customHeight="1">
      <c r="A9" s="25" t="s">
        <v>4</v>
      </c>
      <c r="B9" s="26" t="s">
        <v>49</v>
      </c>
      <c r="C9" s="26" t="s">
        <v>80</v>
      </c>
      <c r="D9" s="26" t="s">
        <v>81</v>
      </c>
      <c r="E9" s="27">
        <v>6</v>
      </c>
      <c r="F9" s="27">
        <v>7</v>
      </c>
      <c r="G9" s="27">
        <f t="shared" si="0"/>
        <v>7</v>
      </c>
      <c r="H9" s="26" t="str">
        <f>IFERROR(VLOOKUP(G9,'Methodik &amp; Quellen'!$A$7:$B$13,2,FALSE),"")</f>
        <v>Set strategy, inspire, mobilise</v>
      </c>
      <c r="I9" s="28">
        <v>0.85</v>
      </c>
      <c r="J9" s="29" t="s">
        <v>52</v>
      </c>
      <c r="K9" s="29" t="s">
        <v>53</v>
      </c>
      <c r="L9" s="26" t="s">
        <v>82</v>
      </c>
      <c r="M9" s="26" t="s">
        <v>83</v>
      </c>
      <c r="N9" s="26" t="s">
        <v>84</v>
      </c>
      <c r="O9" s="26"/>
      <c r="P9" s="26" t="s">
        <v>85</v>
      </c>
      <c r="Q9" s="30" t="s">
        <v>58</v>
      </c>
    </row>
    <row r="10" spans="1:17" ht="66" customHeight="1">
      <c r="A10" s="25" t="s">
        <v>4</v>
      </c>
      <c r="B10" s="26" t="s">
        <v>86</v>
      </c>
      <c r="C10" s="26" t="s">
        <v>87</v>
      </c>
      <c r="D10" s="26" t="s">
        <v>88</v>
      </c>
      <c r="E10" s="27">
        <v>7</v>
      </c>
      <c r="F10" s="27">
        <v>7</v>
      </c>
      <c r="G10" s="27">
        <f t="shared" si="0"/>
        <v>7</v>
      </c>
      <c r="H10" s="26" t="str">
        <f>IFERROR(VLOOKUP(G10,'Methodik &amp; Quellen'!$A$7:$B$13,2,FALSE),"")</f>
        <v>Set strategy, inspire, mobilise</v>
      </c>
      <c r="I10" s="28">
        <v>0.9</v>
      </c>
      <c r="J10" s="29" t="s">
        <v>52</v>
      </c>
      <c r="K10" s="29" t="s">
        <v>53</v>
      </c>
      <c r="L10" s="26" t="s">
        <v>89</v>
      </c>
      <c r="M10" s="26" t="s">
        <v>90</v>
      </c>
      <c r="N10" s="26" t="s">
        <v>91</v>
      </c>
      <c r="O10" s="26"/>
      <c r="P10" s="26" t="s">
        <v>92</v>
      </c>
      <c r="Q10" s="30" t="s">
        <v>58</v>
      </c>
    </row>
    <row r="11" spans="1:17" ht="66" customHeight="1">
      <c r="A11" s="25" t="s">
        <v>4</v>
      </c>
      <c r="B11" s="26" t="s">
        <v>86</v>
      </c>
      <c r="C11" s="26" t="s">
        <v>93</v>
      </c>
      <c r="D11" s="26" t="s">
        <v>94</v>
      </c>
      <c r="E11" s="27">
        <v>6</v>
      </c>
      <c r="F11" s="27">
        <v>6</v>
      </c>
      <c r="G11" s="27">
        <f t="shared" si="0"/>
        <v>6</v>
      </c>
      <c r="H11" s="26" t="str">
        <f>IFERROR(VLOOKUP(G11,'Methodik &amp; Quellen'!$A$7:$B$13,2,FALSE),"")</f>
        <v>Initiate, influence</v>
      </c>
      <c r="I11" s="28">
        <v>0.84</v>
      </c>
      <c r="J11" s="29" t="s">
        <v>52</v>
      </c>
      <c r="K11" s="29" t="s">
        <v>53</v>
      </c>
      <c r="L11" s="26" t="s">
        <v>95</v>
      </c>
      <c r="M11" s="26" t="s">
        <v>96</v>
      </c>
      <c r="N11" s="26" t="s">
        <v>97</v>
      </c>
      <c r="O11" s="26"/>
      <c r="P11" s="26" t="s">
        <v>98</v>
      </c>
      <c r="Q11" s="30" t="s">
        <v>58</v>
      </c>
    </row>
    <row r="12" spans="1:17" ht="66" customHeight="1">
      <c r="A12" s="25" t="s">
        <v>99</v>
      </c>
      <c r="B12" s="26" t="s">
        <v>86</v>
      </c>
      <c r="C12" s="26" t="s">
        <v>100</v>
      </c>
      <c r="D12" s="26" t="s">
        <v>101</v>
      </c>
      <c r="E12" s="27">
        <v>6</v>
      </c>
      <c r="F12" s="27"/>
      <c r="G12" s="27">
        <f t="shared" si="0"/>
        <v>6</v>
      </c>
      <c r="H12" s="26" t="str">
        <f>IFERROR(VLOOKUP(G12,'Methodik &amp; Quellen'!$A$7:$B$13,2,FALSE),"")</f>
        <v>Initiate, influence</v>
      </c>
      <c r="I12" s="28">
        <v>0.8</v>
      </c>
      <c r="J12" s="29" t="s">
        <v>52</v>
      </c>
      <c r="K12" s="29" t="s">
        <v>53</v>
      </c>
      <c r="L12" s="26" t="s">
        <v>102</v>
      </c>
      <c r="M12" s="26" t="s">
        <v>103</v>
      </c>
      <c r="N12" s="26" t="s">
        <v>104</v>
      </c>
      <c r="O12" s="26"/>
      <c r="P12" s="26" t="s">
        <v>105</v>
      </c>
      <c r="Q12" s="30" t="s">
        <v>58</v>
      </c>
    </row>
    <row r="13" spans="1:17" ht="66" customHeight="1">
      <c r="A13" s="25" t="s">
        <v>99</v>
      </c>
      <c r="B13" s="26" t="s">
        <v>86</v>
      </c>
      <c r="C13" s="26" t="s">
        <v>106</v>
      </c>
      <c r="D13" s="26" t="s">
        <v>107</v>
      </c>
      <c r="E13" s="27">
        <v>6</v>
      </c>
      <c r="F13" s="27"/>
      <c r="G13" s="27">
        <f t="shared" si="0"/>
        <v>6</v>
      </c>
      <c r="H13" s="26" t="str">
        <f>IFERROR(VLOOKUP(G13,'Methodik &amp; Quellen'!$A$7:$B$13,2,FALSE),"")</f>
        <v>Initiate, influence</v>
      </c>
      <c r="I13" s="28">
        <v>0.76</v>
      </c>
      <c r="J13" s="29" t="s">
        <v>74</v>
      </c>
      <c r="K13" s="29" t="s">
        <v>75</v>
      </c>
      <c r="L13" s="26" t="s">
        <v>108</v>
      </c>
      <c r="M13" s="26" t="s">
        <v>109</v>
      </c>
      <c r="N13" s="26" t="s">
        <v>110</v>
      </c>
      <c r="O13" s="26"/>
      <c r="P13" s="26" t="s">
        <v>111</v>
      </c>
      <c r="Q13" s="30" t="s">
        <v>58</v>
      </c>
    </row>
    <row r="14" spans="1:17" ht="66" customHeight="1">
      <c r="A14" s="25" t="s">
        <v>99</v>
      </c>
      <c r="B14" s="26" t="s">
        <v>86</v>
      </c>
      <c r="C14" s="26" t="s">
        <v>112</v>
      </c>
      <c r="D14" s="26" t="s">
        <v>113</v>
      </c>
      <c r="E14" s="27">
        <v>5</v>
      </c>
      <c r="F14" s="27">
        <v>7</v>
      </c>
      <c r="G14" s="27">
        <f t="shared" si="0"/>
        <v>7</v>
      </c>
      <c r="H14" s="26" t="str">
        <f>IFERROR(VLOOKUP(G14,'Methodik &amp; Quellen'!$A$7:$B$13,2,FALSE),"")</f>
        <v>Set strategy, inspire, mobilise</v>
      </c>
      <c r="I14" s="28">
        <v>0.66</v>
      </c>
      <c r="J14" s="29" t="s">
        <v>74</v>
      </c>
      <c r="K14" s="29" t="s">
        <v>114</v>
      </c>
      <c r="L14" s="26" t="s">
        <v>115</v>
      </c>
      <c r="M14" s="26" t="s">
        <v>116</v>
      </c>
      <c r="N14" s="26" t="s">
        <v>117</v>
      </c>
      <c r="O14" s="26"/>
      <c r="P14" s="26" t="s">
        <v>118</v>
      </c>
      <c r="Q14" s="30" t="s">
        <v>58</v>
      </c>
    </row>
    <row r="15" spans="1:17" ht="66" customHeight="1">
      <c r="A15" s="25" t="s">
        <v>4</v>
      </c>
      <c r="B15" s="26" t="s">
        <v>119</v>
      </c>
      <c r="C15" s="26" t="s">
        <v>120</v>
      </c>
      <c r="D15" s="26" t="s">
        <v>121</v>
      </c>
      <c r="E15" s="27">
        <v>6</v>
      </c>
      <c r="F15" s="27"/>
      <c r="G15" s="27">
        <f t="shared" si="0"/>
        <v>6</v>
      </c>
      <c r="H15" s="26" t="str">
        <f>IFERROR(VLOOKUP(G15,'Methodik &amp; Quellen'!$A$7:$B$13,2,FALSE),"")</f>
        <v>Initiate, influence</v>
      </c>
      <c r="I15" s="28">
        <v>0.9</v>
      </c>
      <c r="J15" s="29" t="s">
        <v>52</v>
      </c>
      <c r="K15" s="29" t="s">
        <v>53</v>
      </c>
      <c r="L15" s="26" t="s">
        <v>122</v>
      </c>
      <c r="M15" s="26" t="s">
        <v>123</v>
      </c>
      <c r="N15" s="26" t="s">
        <v>124</v>
      </c>
      <c r="O15" s="26"/>
      <c r="P15" s="26" t="s">
        <v>125</v>
      </c>
      <c r="Q15" s="30" t="s">
        <v>58</v>
      </c>
    </row>
    <row r="16" spans="1:17" ht="66" customHeight="1">
      <c r="A16" s="25" t="s">
        <v>4</v>
      </c>
      <c r="B16" s="26" t="s">
        <v>119</v>
      </c>
      <c r="C16" s="26" t="s">
        <v>126</v>
      </c>
      <c r="D16" s="26" t="s">
        <v>127</v>
      </c>
      <c r="E16" s="27">
        <v>6</v>
      </c>
      <c r="F16" s="27"/>
      <c r="G16" s="27">
        <f t="shared" si="0"/>
        <v>6</v>
      </c>
      <c r="H16" s="26" t="str">
        <f>IFERROR(VLOOKUP(G16,'Methodik &amp; Quellen'!$A$7:$B$13,2,FALSE),"")</f>
        <v>Initiate, influence</v>
      </c>
      <c r="I16" s="28">
        <v>0.92</v>
      </c>
      <c r="J16" s="29" t="s">
        <v>52</v>
      </c>
      <c r="K16" s="29" t="s">
        <v>53</v>
      </c>
      <c r="L16" s="26" t="s">
        <v>128</v>
      </c>
      <c r="M16" s="26" t="s">
        <v>129</v>
      </c>
      <c r="N16" s="26" t="s">
        <v>130</v>
      </c>
      <c r="O16" s="26"/>
      <c r="P16" s="26" t="s">
        <v>131</v>
      </c>
      <c r="Q16" s="30" t="s">
        <v>58</v>
      </c>
    </row>
    <row r="17" spans="1:17" ht="66" customHeight="1">
      <c r="A17" s="25" t="s">
        <v>4</v>
      </c>
      <c r="B17" s="26" t="s">
        <v>132</v>
      </c>
      <c r="C17" s="26" t="s">
        <v>133</v>
      </c>
      <c r="D17" s="26" t="s">
        <v>134</v>
      </c>
      <c r="E17" s="27">
        <v>6</v>
      </c>
      <c r="F17" s="27"/>
      <c r="G17" s="27">
        <f t="shared" si="0"/>
        <v>6</v>
      </c>
      <c r="H17" s="26" t="str">
        <f>IFERROR(VLOOKUP(G17,'Methodik &amp; Quellen'!$A$7:$B$13,2,FALSE),"")</f>
        <v>Initiate, influence</v>
      </c>
      <c r="I17" s="28">
        <v>0.78</v>
      </c>
      <c r="J17" s="29" t="s">
        <v>74</v>
      </c>
      <c r="K17" s="29" t="s">
        <v>75</v>
      </c>
      <c r="L17" s="26" t="s">
        <v>135</v>
      </c>
      <c r="M17" s="26" t="s">
        <v>136</v>
      </c>
      <c r="N17" s="26" t="s">
        <v>137</v>
      </c>
      <c r="O17" s="26"/>
      <c r="P17" s="26" t="s">
        <v>138</v>
      </c>
      <c r="Q17" s="30" t="s">
        <v>58</v>
      </c>
    </row>
    <row r="18" spans="1:17" ht="66" customHeight="1">
      <c r="A18" s="25" t="s">
        <v>4</v>
      </c>
      <c r="B18" s="26" t="s">
        <v>132</v>
      </c>
      <c r="C18" s="26" t="s">
        <v>139</v>
      </c>
      <c r="D18" s="26" t="s">
        <v>140</v>
      </c>
      <c r="E18" s="27">
        <v>6</v>
      </c>
      <c r="F18" s="27"/>
      <c r="G18" s="27">
        <f t="shared" si="0"/>
        <v>6</v>
      </c>
      <c r="H18" s="26" t="str">
        <f>IFERROR(VLOOKUP(G18,'Methodik &amp; Quellen'!$A$7:$B$13,2,FALSE),"")</f>
        <v>Initiate, influence</v>
      </c>
      <c r="I18" s="28">
        <v>0.86</v>
      </c>
      <c r="J18" s="29" t="s">
        <v>52</v>
      </c>
      <c r="K18" s="29" t="s">
        <v>53</v>
      </c>
      <c r="L18" s="26" t="s">
        <v>141</v>
      </c>
      <c r="M18" s="26" t="s">
        <v>142</v>
      </c>
      <c r="N18" s="26" t="s">
        <v>143</v>
      </c>
      <c r="O18" s="26"/>
      <c r="P18" s="26" t="s">
        <v>144</v>
      </c>
      <c r="Q18" s="30" t="s">
        <v>58</v>
      </c>
    </row>
    <row r="19" spans="1:17" ht="66" customHeight="1">
      <c r="A19" s="25" t="s">
        <v>4</v>
      </c>
      <c r="B19" s="26" t="s">
        <v>132</v>
      </c>
      <c r="C19" s="26" t="s">
        <v>145</v>
      </c>
      <c r="D19" s="26" t="s">
        <v>146</v>
      </c>
      <c r="E19" s="27">
        <v>6</v>
      </c>
      <c r="F19" s="27"/>
      <c r="G19" s="27">
        <f t="shared" si="0"/>
        <v>6</v>
      </c>
      <c r="H19" s="26" t="str">
        <f>IFERROR(VLOOKUP(G19,'Methodik &amp; Quellen'!$A$7:$B$13,2,FALSE),"")</f>
        <v>Initiate, influence</v>
      </c>
      <c r="I19" s="28">
        <v>0.91</v>
      </c>
      <c r="J19" s="29" t="s">
        <v>52</v>
      </c>
      <c r="K19" s="29" t="s">
        <v>53</v>
      </c>
      <c r="L19" s="26" t="s">
        <v>147</v>
      </c>
      <c r="M19" s="26" t="s">
        <v>148</v>
      </c>
      <c r="N19" s="26" t="s">
        <v>149</v>
      </c>
      <c r="O19" s="26"/>
      <c r="P19" s="26" t="s">
        <v>150</v>
      </c>
      <c r="Q19" s="30" t="s">
        <v>58</v>
      </c>
    </row>
    <row r="20" spans="1:17" ht="66" customHeight="1">
      <c r="A20" s="25" t="s">
        <v>99</v>
      </c>
      <c r="B20" s="26" t="s">
        <v>132</v>
      </c>
      <c r="C20" s="26" t="s">
        <v>151</v>
      </c>
      <c r="D20" s="26" t="s">
        <v>152</v>
      </c>
      <c r="E20" s="27">
        <v>5</v>
      </c>
      <c r="F20" s="27">
        <v>6</v>
      </c>
      <c r="G20" s="27">
        <f t="shared" si="0"/>
        <v>6</v>
      </c>
      <c r="H20" s="26" t="str">
        <f>IFERROR(VLOOKUP(G20,'Methodik &amp; Quellen'!$A$7:$B$13,2,FALSE),"")</f>
        <v>Initiate, influence</v>
      </c>
      <c r="I20" s="28">
        <v>0.7</v>
      </c>
      <c r="J20" s="29" t="s">
        <v>74</v>
      </c>
      <c r="K20" s="29" t="s">
        <v>114</v>
      </c>
      <c r="L20" s="26" t="s">
        <v>153</v>
      </c>
      <c r="M20" s="26" t="s">
        <v>154</v>
      </c>
      <c r="N20" s="26" t="s">
        <v>155</v>
      </c>
      <c r="O20" s="26"/>
      <c r="P20" s="26" t="s">
        <v>156</v>
      </c>
      <c r="Q20" s="30" t="s">
        <v>58</v>
      </c>
    </row>
    <row r="21" spans="1:17" ht="66" customHeight="1">
      <c r="A21" s="25" t="s">
        <v>4</v>
      </c>
      <c r="B21" s="26" t="s">
        <v>132</v>
      </c>
      <c r="C21" s="26" t="s">
        <v>157</v>
      </c>
      <c r="D21" s="26" t="s">
        <v>158</v>
      </c>
      <c r="E21" s="27">
        <v>7</v>
      </c>
      <c r="F21" s="27"/>
      <c r="G21" s="27">
        <f t="shared" si="0"/>
        <v>7</v>
      </c>
      <c r="H21" s="26" t="str">
        <f>IFERROR(VLOOKUP(G21,'Methodik &amp; Quellen'!$A$7:$B$13,2,FALSE),"")</f>
        <v>Set strategy, inspire, mobilise</v>
      </c>
      <c r="I21" s="28">
        <v>0.88</v>
      </c>
      <c r="J21" s="29" t="s">
        <v>52</v>
      </c>
      <c r="K21" s="29" t="s">
        <v>53</v>
      </c>
      <c r="L21" s="26" t="s">
        <v>159</v>
      </c>
      <c r="M21" s="26" t="s">
        <v>160</v>
      </c>
      <c r="N21" s="26" t="s">
        <v>161</v>
      </c>
      <c r="O21" s="26"/>
      <c r="P21" s="26" t="s">
        <v>162</v>
      </c>
      <c r="Q21" s="30" t="s">
        <v>58</v>
      </c>
    </row>
    <row r="22" spans="1:17" ht="66" customHeight="1">
      <c r="A22" s="25" t="s">
        <v>4</v>
      </c>
      <c r="B22" s="26" t="s">
        <v>132</v>
      </c>
      <c r="C22" s="26" t="s">
        <v>163</v>
      </c>
      <c r="D22" s="26" t="s">
        <v>164</v>
      </c>
      <c r="E22" s="27">
        <v>6</v>
      </c>
      <c r="F22" s="27"/>
      <c r="G22" s="27">
        <f t="shared" si="0"/>
        <v>6</v>
      </c>
      <c r="H22" s="26" t="str">
        <f>IFERROR(VLOOKUP(G22,'Methodik &amp; Quellen'!$A$7:$B$13,2,FALSE),"")</f>
        <v>Initiate, influence</v>
      </c>
      <c r="I22" s="28">
        <v>0.82</v>
      </c>
      <c r="J22" s="29" t="s">
        <v>52</v>
      </c>
      <c r="K22" s="29" t="s">
        <v>53</v>
      </c>
      <c r="L22" s="26" t="s">
        <v>165</v>
      </c>
      <c r="M22" s="26" t="s">
        <v>166</v>
      </c>
      <c r="N22" s="26" t="s">
        <v>167</v>
      </c>
      <c r="O22" s="26"/>
      <c r="P22" s="26" t="s">
        <v>168</v>
      </c>
      <c r="Q22" s="30" t="s">
        <v>58</v>
      </c>
    </row>
    <row r="23" spans="1:17" ht="66" customHeight="1">
      <c r="A23" s="25" t="s">
        <v>4</v>
      </c>
      <c r="B23" s="26" t="s">
        <v>132</v>
      </c>
      <c r="C23" s="26" t="s">
        <v>169</v>
      </c>
      <c r="D23" s="26" t="s">
        <v>170</v>
      </c>
      <c r="E23" s="27">
        <v>7</v>
      </c>
      <c r="F23" s="27"/>
      <c r="G23" s="27">
        <f t="shared" si="0"/>
        <v>7</v>
      </c>
      <c r="H23" s="26" t="str">
        <f>IFERROR(VLOOKUP(G23,'Methodik &amp; Quellen'!$A$7:$B$13,2,FALSE),"")</f>
        <v>Set strategy, inspire, mobilise</v>
      </c>
      <c r="I23" s="28">
        <v>0.87</v>
      </c>
      <c r="J23" s="29" t="s">
        <v>52</v>
      </c>
      <c r="K23" s="29" t="s">
        <v>53</v>
      </c>
      <c r="L23" s="26" t="s">
        <v>171</v>
      </c>
      <c r="M23" s="26" t="s">
        <v>172</v>
      </c>
      <c r="N23" s="26" t="s">
        <v>173</v>
      </c>
      <c r="O23" s="26"/>
      <c r="P23" s="26" t="s">
        <v>174</v>
      </c>
      <c r="Q23" s="30" t="s">
        <v>58</v>
      </c>
    </row>
    <row r="24" spans="1:17" ht="66" customHeight="1">
      <c r="A24" s="25" t="s">
        <v>4</v>
      </c>
      <c r="B24" s="26" t="s">
        <v>132</v>
      </c>
      <c r="C24" s="26" t="s">
        <v>175</v>
      </c>
      <c r="D24" s="26" t="s">
        <v>176</v>
      </c>
      <c r="E24" s="27">
        <v>6</v>
      </c>
      <c r="F24" s="27"/>
      <c r="G24" s="27">
        <f t="shared" si="0"/>
        <v>6</v>
      </c>
      <c r="H24" s="26" t="str">
        <f>IFERROR(VLOOKUP(G24,'Methodik &amp; Quellen'!$A$7:$B$13,2,FALSE),"")</f>
        <v>Initiate, influence</v>
      </c>
      <c r="I24" s="28">
        <v>0.86</v>
      </c>
      <c r="J24" s="29" t="s">
        <v>52</v>
      </c>
      <c r="K24" s="29" t="s">
        <v>53</v>
      </c>
      <c r="L24" s="26" t="s">
        <v>177</v>
      </c>
      <c r="M24" s="26" t="s">
        <v>178</v>
      </c>
      <c r="N24" s="26" t="s">
        <v>179</v>
      </c>
      <c r="O24" s="26"/>
      <c r="P24" s="26" t="s">
        <v>180</v>
      </c>
      <c r="Q24" s="30" t="s">
        <v>58</v>
      </c>
    </row>
    <row r="25" spans="1:17" ht="66" customHeight="1">
      <c r="A25" s="25" t="s">
        <v>4</v>
      </c>
      <c r="B25" s="26" t="s">
        <v>132</v>
      </c>
      <c r="C25" s="26" t="s">
        <v>181</v>
      </c>
      <c r="D25" s="26" t="s">
        <v>182</v>
      </c>
      <c r="E25" s="27">
        <v>6</v>
      </c>
      <c r="F25" s="27"/>
      <c r="G25" s="27">
        <f t="shared" si="0"/>
        <v>6</v>
      </c>
      <c r="H25" s="26" t="str">
        <f>IFERROR(VLOOKUP(G25,'Methodik &amp; Quellen'!$A$7:$B$13,2,FALSE),"")</f>
        <v>Initiate, influence</v>
      </c>
      <c r="I25" s="28">
        <v>0.82</v>
      </c>
      <c r="J25" s="29" t="s">
        <v>52</v>
      </c>
      <c r="K25" s="29" t="s">
        <v>53</v>
      </c>
      <c r="L25" s="26" t="s">
        <v>183</v>
      </c>
      <c r="M25" s="26" t="s">
        <v>184</v>
      </c>
      <c r="N25" s="26" t="s">
        <v>185</v>
      </c>
      <c r="O25" s="26"/>
      <c r="P25" s="26" t="s">
        <v>186</v>
      </c>
      <c r="Q25" s="30" t="s">
        <v>58</v>
      </c>
    </row>
    <row r="26" spans="1:17" ht="66" customHeight="1">
      <c r="A26" s="25" t="s">
        <v>4</v>
      </c>
      <c r="B26" s="26" t="s">
        <v>132</v>
      </c>
      <c r="C26" s="26" t="s">
        <v>187</v>
      </c>
      <c r="D26" s="26" t="s">
        <v>188</v>
      </c>
      <c r="E26" s="27">
        <v>6</v>
      </c>
      <c r="F26" s="27"/>
      <c r="G26" s="27">
        <f t="shared" si="0"/>
        <v>6</v>
      </c>
      <c r="H26" s="26" t="str">
        <f>IFERROR(VLOOKUP(G26,'Methodik &amp; Quellen'!$A$7:$B$13,2,FALSE),"")</f>
        <v>Initiate, influence</v>
      </c>
      <c r="I26" s="28">
        <v>0.84</v>
      </c>
      <c r="J26" s="29" t="s">
        <v>52</v>
      </c>
      <c r="K26" s="29" t="s">
        <v>53</v>
      </c>
      <c r="L26" s="26" t="s">
        <v>189</v>
      </c>
      <c r="M26" s="26" t="s">
        <v>190</v>
      </c>
      <c r="N26" s="26" t="s">
        <v>191</v>
      </c>
      <c r="O26" s="26"/>
      <c r="P26" s="26" t="s">
        <v>192</v>
      </c>
      <c r="Q26" s="30" t="s">
        <v>58</v>
      </c>
    </row>
    <row r="27" spans="1:17" ht="66" customHeight="1">
      <c r="A27" s="25" t="s">
        <v>4</v>
      </c>
      <c r="B27" s="26" t="s">
        <v>193</v>
      </c>
      <c r="C27" s="26" t="s">
        <v>194</v>
      </c>
      <c r="D27" s="26" t="s">
        <v>195</v>
      </c>
      <c r="E27" s="27">
        <v>6</v>
      </c>
      <c r="F27" s="27"/>
      <c r="G27" s="27">
        <f t="shared" si="0"/>
        <v>6</v>
      </c>
      <c r="H27" s="26" t="str">
        <f>IFERROR(VLOOKUP(G27,'Methodik &amp; Quellen'!$A$7:$B$13,2,FALSE),"")</f>
        <v>Initiate, influence</v>
      </c>
      <c r="I27" s="28">
        <v>0.86</v>
      </c>
      <c r="J27" s="29" t="s">
        <v>52</v>
      </c>
      <c r="K27" s="29" t="s">
        <v>53</v>
      </c>
      <c r="L27" s="26" t="s">
        <v>196</v>
      </c>
      <c r="M27" s="26" t="s">
        <v>197</v>
      </c>
      <c r="N27" s="26" t="s">
        <v>198</v>
      </c>
      <c r="O27" s="26"/>
      <c r="P27" s="26" t="s">
        <v>199</v>
      </c>
      <c r="Q27" s="30" t="s">
        <v>58</v>
      </c>
    </row>
    <row r="28" spans="1:17" ht="66" customHeight="1">
      <c r="A28" s="25" t="s">
        <v>4</v>
      </c>
      <c r="B28" s="26" t="s">
        <v>193</v>
      </c>
      <c r="C28" s="26" t="s">
        <v>200</v>
      </c>
      <c r="D28" s="26" t="s">
        <v>201</v>
      </c>
      <c r="E28" s="27">
        <v>7</v>
      </c>
      <c r="F28" s="27"/>
      <c r="G28" s="27">
        <f t="shared" si="0"/>
        <v>7</v>
      </c>
      <c r="H28" s="26" t="str">
        <f>IFERROR(VLOOKUP(G28,'Methodik &amp; Quellen'!$A$7:$B$13,2,FALSE),"")</f>
        <v>Set strategy, inspire, mobilise</v>
      </c>
      <c r="I28" s="28">
        <v>0.84</v>
      </c>
      <c r="J28" s="29" t="s">
        <v>52</v>
      </c>
      <c r="K28" s="29" t="s">
        <v>53</v>
      </c>
      <c r="L28" s="26" t="s">
        <v>202</v>
      </c>
      <c r="M28" s="26" t="s">
        <v>203</v>
      </c>
      <c r="N28" s="26" t="s">
        <v>204</v>
      </c>
      <c r="O28" s="26"/>
      <c r="P28" s="26" t="s">
        <v>205</v>
      </c>
      <c r="Q28" s="30" t="s">
        <v>58</v>
      </c>
    </row>
    <row r="29" spans="1:17" ht="66" customHeight="1">
      <c r="A29" s="25" t="s">
        <v>4</v>
      </c>
      <c r="B29" s="26" t="s">
        <v>206</v>
      </c>
      <c r="C29" s="26" t="s">
        <v>207</v>
      </c>
      <c r="D29" s="26" t="s">
        <v>208</v>
      </c>
      <c r="E29" s="27">
        <v>7</v>
      </c>
      <c r="F29" s="27"/>
      <c r="G29" s="27">
        <f t="shared" si="0"/>
        <v>7</v>
      </c>
      <c r="H29" s="26" t="str">
        <f>IFERROR(VLOOKUP(G29,'Methodik &amp; Quellen'!$A$7:$B$13,2,FALSE),"")</f>
        <v>Set strategy, inspire, mobilise</v>
      </c>
      <c r="I29" s="28">
        <v>0.95</v>
      </c>
      <c r="J29" s="29" t="s">
        <v>52</v>
      </c>
      <c r="K29" s="29" t="s">
        <v>53</v>
      </c>
      <c r="L29" s="26" t="s">
        <v>209</v>
      </c>
      <c r="M29" s="26" t="s">
        <v>210</v>
      </c>
      <c r="N29" s="26" t="s">
        <v>211</v>
      </c>
      <c r="O29" s="26"/>
      <c r="P29" s="26" t="s">
        <v>212</v>
      </c>
      <c r="Q29" s="30" t="s">
        <v>58</v>
      </c>
    </row>
    <row r="30" spans="1:17" ht="66" customHeight="1">
      <c r="A30" s="25" t="s">
        <v>4</v>
      </c>
      <c r="B30" s="26" t="s">
        <v>206</v>
      </c>
      <c r="C30" s="26" t="s">
        <v>213</v>
      </c>
      <c r="D30" s="26" t="s">
        <v>214</v>
      </c>
      <c r="E30" s="27">
        <v>7</v>
      </c>
      <c r="F30" s="27"/>
      <c r="G30" s="27">
        <f t="shared" si="0"/>
        <v>7</v>
      </c>
      <c r="H30" s="26" t="str">
        <f>IFERROR(VLOOKUP(G30,'Methodik &amp; Quellen'!$A$7:$B$13,2,FALSE),"")</f>
        <v>Set strategy, inspire, mobilise</v>
      </c>
      <c r="I30" s="28">
        <v>0.86</v>
      </c>
      <c r="J30" s="29" t="s">
        <v>52</v>
      </c>
      <c r="K30" s="29" t="s">
        <v>53</v>
      </c>
      <c r="L30" s="26" t="s">
        <v>215</v>
      </c>
      <c r="M30" s="26" t="s">
        <v>216</v>
      </c>
      <c r="N30" s="26" t="s">
        <v>217</v>
      </c>
      <c r="O30" s="26"/>
      <c r="P30" s="26" t="s">
        <v>218</v>
      </c>
      <c r="Q30" s="30" t="s">
        <v>58</v>
      </c>
    </row>
    <row r="31" spans="1:17" ht="66" customHeight="1">
      <c r="A31" s="25" t="s">
        <v>4</v>
      </c>
      <c r="B31" s="26" t="s">
        <v>206</v>
      </c>
      <c r="C31" s="26" t="s">
        <v>219</v>
      </c>
      <c r="D31" s="26" t="s">
        <v>220</v>
      </c>
      <c r="E31" s="27">
        <v>6</v>
      </c>
      <c r="F31" s="27"/>
      <c r="G31" s="27">
        <f t="shared" si="0"/>
        <v>6</v>
      </c>
      <c r="H31" s="26" t="str">
        <f>IFERROR(VLOOKUP(G31,'Methodik &amp; Quellen'!$A$7:$B$13,2,FALSE),"")</f>
        <v>Initiate, influence</v>
      </c>
      <c r="I31" s="28">
        <v>0.8</v>
      </c>
      <c r="J31" s="29" t="s">
        <v>74</v>
      </c>
      <c r="K31" s="29" t="s">
        <v>75</v>
      </c>
      <c r="L31" s="26" t="s">
        <v>221</v>
      </c>
      <c r="M31" s="26" t="s">
        <v>222</v>
      </c>
      <c r="N31" s="26" t="s">
        <v>223</v>
      </c>
      <c r="O31" s="26"/>
      <c r="P31" s="26" t="s">
        <v>224</v>
      </c>
      <c r="Q31" s="30" t="s">
        <v>58</v>
      </c>
    </row>
    <row r="32" spans="1:17" ht="66" customHeight="1">
      <c r="A32" s="25" t="s">
        <v>4</v>
      </c>
      <c r="B32" s="26" t="s">
        <v>59</v>
      </c>
      <c r="C32" s="26" t="s">
        <v>225</v>
      </c>
      <c r="D32" s="26" t="s">
        <v>226</v>
      </c>
      <c r="E32" s="27">
        <v>7</v>
      </c>
      <c r="F32" s="27"/>
      <c r="G32" s="27">
        <f t="shared" si="0"/>
        <v>7</v>
      </c>
      <c r="H32" s="26" t="str">
        <f>IFERROR(VLOOKUP(G32,'Methodik &amp; Quellen'!$A$7:$B$13,2,FALSE),"")</f>
        <v>Set strategy, inspire, mobilise</v>
      </c>
      <c r="I32" s="28">
        <v>0.86</v>
      </c>
      <c r="J32" s="29" t="s">
        <v>52</v>
      </c>
      <c r="K32" s="29" t="s">
        <v>53</v>
      </c>
      <c r="L32" s="26" t="s">
        <v>227</v>
      </c>
      <c r="M32" s="26" t="s">
        <v>228</v>
      </c>
      <c r="N32" s="26" t="s">
        <v>229</v>
      </c>
      <c r="O32" s="26"/>
      <c r="P32" s="26" t="s">
        <v>230</v>
      </c>
      <c r="Q32" s="30" t="s">
        <v>58</v>
      </c>
    </row>
    <row r="33" spans="1:17" ht="66" customHeight="1">
      <c r="A33" s="25" t="s">
        <v>4</v>
      </c>
      <c r="B33" s="26" t="s">
        <v>59</v>
      </c>
      <c r="C33" s="26" t="s">
        <v>231</v>
      </c>
      <c r="D33" s="26" t="s">
        <v>232</v>
      </c>
      <c r="E33" s="27">
        <v>7</v>
      </c>
      <c r="F33" s="27"/>
      <c r="G33" s="27">
        <f t="shared" si="0"/>
        <v>7</v>
      </c>
      <c r="H33" s="26" t="str">
        <f>IFERROR(VLOOKUP(G33,'Methodik &amp; Quellen'!$A$7:$B$13,2,FALSE),"")</f>
        <v>Set strategy, inspire, mobilise</v>
      </c>
      <c r="I33" s="28">
        <v>0.86</v>
      </c>
      <c r="J33" s="29" t="s">
        <v>52</v>
      </c>
      <c r="K33" s="29" t="s">
        <v>53</v>
      </c>
      <c r="L33" s="26" t="s">
        <v>233</v>
      </c>
      <c r="M33" s="26" t="s">
        <v>234</v>
      </c>
      <c r="N33" s="26" t="s">
        <v>235</v>
      </c>
      <c r="O33" s="26"/>
      <c r="P33" s="26" t="s">
        <v>236</v>
      </c>
      <c r="Q33" s="30" t="s">
        <v>58</v>
      </c>
    </row>
    <row r="34" spans="1:17" ht="66" customHeight="1">
      <c r="A34" s="25" t="s">
        <v>4</v>
      </c>
      <c r="B34" s="26" t="s">
        <v>59</v>
      </c>
      <c r="C34" s="26" t="s">
        <v>237</v>
      </c>
      <c r="D34" s="26" t="s">
        <v>238</v>
      </c>
      <c r="E34" s="27">
        <v>7</v>
      </c>
      <c r="F34" s="27"/>
      <c r="G34" s="27">
        <f t="shared" si="0"/>
        <v>7</v>
      </c>
      <c r="H34" s="26" t="str">
        <f>IFERROR(VLOOKUP(G34,'Methodik &amp; Quellen'!$A$7:$B$13,2,FALSE),"")</f>
        <v>Set strategy, inspire, mobilise</v>
      </c>
      <c r="I34" s="28">
        <v>0.82</v>
      </c>
      <c r="J34" s="29" t="s">
        <v>52</v>
      </c>
      <c r="K34" s="29" t="s">
        <v>53</v>
      </c>
      <c r="L34" s="26" t="s">
        <v>239</v>
      </c>
      <c r="M34" s="26" t="s">
        <v>240</v>
      </c>
      <c r="N34" s="26" t="s">
        <v>241</v>
      </c>
      <c r="O34" s="26"/>
      <c r="P34" s="26" t="s">
        <v>242</v>
      </c>
      <c r="Q34" s="30" t="s">
        <v>58</v>
      </c>
    </row>
    <row r="35" spans="1:17" ht="66" customHeight="1">
      <c r="A35" s="25" t="s">
        <v>4</v>
      </c>
      <c r="B35" s="26" t="s">
        <v>59</v>
      </c>
      <c r="C35" s="26" t="s">
        <v>243</v>
      </c>
      <c r="D35" s="26" t="s">
        <v>244</v>
      </c>
      <c r="E35" s="27">
        <v>6</v>
      </c>
      <c r="F35" s="27"/>
      <c r="G35" s="27">
        <f t="shared" si="0"/>
        <v>6</v>
      </c>
      <c r="H35" s="26" t="str">
        <f>IFERROR(VLOOKUP(G35,'Methodik &amp; Quellen'!$A$7:$B$13,2,FALSE),"")</f>
        <v>Initiate, influence</v>
      </c>
      <c r="I35" s="28">
        <v>0.91</v>
      </c>
      <c r="J35" s="29" t="s">
        <v>52</v>
      </c>
      <c r="K35" s="29" t="s">
        <v>53</v>
      </c>
      <c r="L35" s="26" t="s">
        <v>245</v>
      </c>
      <c r="M35" s="26" t="s">
        <v>246</v>
      </c>
      <c r="N35" s="26" t="s">
        <v>247</v>
      </c>
      <c r="O35" s="26"/>
      <c r="P35" s="26" t="s">
        <v>248</v>
      </c>
      <c r="Q35" s="30" t="s">
        <v>58</v>
      </c>
    </row>
    <row r="36" spans="1:17" ht="66" customHeight="1">
      <c r="A36" s="25" t="s">
        <v>4</v>
      </c>
      <c r="B36" s="26" t="s">
        <v>249</v>
      </c>
      <c r="C36" s="26" t="s">
        <v>250</v>
      </c>
      <c r="D36" s="26" t="s">
        <v>251</v>
      </c>
      <c r="E36" s="27">
        <v>6</v>
      </c>
      <c r="F36" s="27"/>
      <c r="G36" s="27">
        <f t="shared" si="0"/>
        <v>6</v>
      </c>
      <c r="H36" s="26" t="str">
        <f>IFERROR(VLOOKUP(G36,'Methodik &amp; Quellen'!$A$7:$B$13,2,FALSE),"")</f>
        <v>Initiate, influence</v>
      </c>
      <c r="I36" s="28">
        <v>0.78</v>
      </c>
      <c r="J36" s="29" t="s">
        <v>74</v>
      </c>
      <c r="K36" s="29" t="s">
        <v>75</v>
      </c>
      <c r="L36" s="26" t="s">
        <v>252</v>
      </c>
      <c r="M36" s="26" t="s">
        <v>253</v>
      </c>
      <c r="N36" s="26" t="s">
        <v>254</v>
      </c>
      <c r="O36" s="26"/>
      <c r="P36" s="26" t="s">
        <v>255</v>
      </c>
      <c r="Q36" s="30" t="s">
        <v>58</v>
      </c>
    </row>
    <row r="37" spans="1:17" ht="66" customHeight="1">
      <c r="A37" s="25" t="s">
        <v>4</v>
      </c>
      <c r="B37" s="26" t="s">
        <v>249</v>
      </c>
      <c r="C37" s="26" t="s">
        <v>256</v>
      </c>
      <c r="D37" s="26" t="s">
        <v>257</v>
      </c>
      <c r="E37" s="27">
        <v>6</v>
      </c>
      <c r="F37" s="27"/>
      <c r="G37" s="27">
        <f t="shared" si="0"/>
        <v>6</v>
      </c>
      <c r="H37" s="26" t="str">
        <f>IFERROR(VLOOKUP(G37,'Methodik &amp; Quellen'!$A$7:$B$13,2,FALSE),"")</f>
        <v>Initiate, influence</v>
      </c>
      <c r="I37" s="28">
        <v>0.83</v>
      </c>
      <c r="J37" s="29" t="s">
        <v>52</v>
      </c>
      <c r="K37" s="29" t="s">
        <v>53</v>
      </c>
      <c r="L37" s="26" t="s">
        <v>258</v>
      </c>
      <c r="M37" s="26" t="s">
        <v>259</v>
      </c>
      <c r="N37" s="26" t="s">
        <v>260</v>
      </c>
      <c r="O37" s="26"/>
      <c r="P37" s="26" t="s">
        <v>261</v>
      </c>
      <c r="Q37" s="30" t="s">
        <v>58</v>
      </c>
    </row>
    <row r="38" spans="1:17" ht="66" customHeight="1">
      <c r="A38" s="25" t="s">
        <v>4</v>
      </c>
      <c r="B38" s="26" t="s">
        <v>249</v>
      </c>
      <c r="C38" s="26" t="s">
        <v>262</v>
      </c>
      <c r="D38" s="26" t="s">
        <v>263</v>
      </c>
      <c r="E38" s="27">
        <v>6</v>
      </c>
      <c r="F38" s="27"/>
      <c r="G38" s="27">
        <f t="shared" si="0"/>
        <v>6</v>
      </c>
      <c r="H38" s="26" t="str">
        <f>IFERROR(VLOOKUP(G38,'Methodik &amp; Quellen'!$A$7:$B$13,2,FALSE),"")</f>
        <v>Initiate, influence</v>
      </c>
      <c r="I38" s="28">
        <v>0.8</v>
      </c>
      <c r="J38" s="29" t="s">
        <v>52</v>
      </c>
      <c r="K38" s="29" t="s">
        <v>53</v>
      </c>
      <c r="L38" s="26" t="s">
        <v>264</v>
      </c>
      <c r="M38" s="26" t="s">
        <v>265</v>
      </c>
      <c r="N38" s="26" t="s">
        <v>266</v>
      </c>
      <c r="O38" s="26"/>
      <c r="P38" s="26" t="s">
        <v>267</v>
      </c>
      <c r="Q38" s="30" t="s">
        <v>58</v>
      </c>
    </row>
    <row r="39" spans="1:17" ht="66" customHeight="1">
      <c r="A39" s="25" t="s">
        <v>4</v>
      </c>
      <c r="B39" s="26" t="s">
        <v>249</v>
      </c>
      <c r="C39" s="26" t="s">
        <v>268</v>
      </c>
      <c r="D39" s="26" t="s">
        <v>269</v>
      </c>
      <c r="E39" s="27">
        <v>6</v>
      </c>
      <c r="F39" s="27"/>
      <c r="G39" s="27">
        <f t="shared" si="0"/>
        <v>6</v>
      </c>
      <c r="H39" s="26" t="str">
        <f>IFERROR(VLOOKUP(G39,'Methodik &amp; Quellen'!$A$7:$B$13,2,FALSE),"")</f>
        <v>Initiate, influence</v>
      </c>
      <c r="I39" s="28">
        <v>0.86</v>
      </c>
      <c r="J39" s="29" t="s">
        <v>52</v>
      </c>
      <c r="K39" s="29" t="s">
        <v>53</v>
      </c>
      <c r="L39" s="26" t="s">
        <v>270</v>
      </c>
      <c r="M39" s="26" t="s">
        <v>271</v>
      </c>
      <c r="N39" s="26" t="s">
        <v>272</v>
      </c>
      <c r="O39" s="26"/>
      <c r="P39" s="26" t="s">
        <v>273</v>
      </c>
      <c r="Q39" s="30" t="s">
        <v>58</v>
      </c>
    </row>
    <row r="40" spans="1:17" ht="66" customHeight="1">
      <c r="A40" s="25" t="s">
        <v>4</v>
      </c>
      <c r="B40" s="26" t="s">
        <v>274</v>
      </c>
      <c r="C40" s="26" t="s">
        <v>275</v>
      </c>
      <c r="D40" s="26" t="s">
        <v>276</v>
      </c>
      <c r="E40" s="27">
        <v>6</v>
      </c>
      <c r="F40" s="27"/>
      <c r="G40" s="27">
        <f t="shared" si="0"/>
        <v>6</v>
      </c>
      <c r="H40" s="26" t="str">
        <f>IFERROR(VLOOKUP(G40,'Methodik &amp; Quellen'!$A$7:$B$13,2,FALSE),"")</f>
        <v>Initiate, influence</v>
      </c>
      <c r="I40" s="28">
        <v>0.91</v>
      </c>
      <c r="J40" s="29" t="s">
        <v>52</v>
      </c>
      <c r="K40" s="29" t="s">
        <v>53</v>
      </c>
      <c r="L40" s="26" t="s">
        <v>277</v>
      </c>
      <c r="M40" s="26" t="s">
        <v>278</v>
      </c>
      <c r="N40" s="26" t="s">
        <v>279</v>
      </c>
      <c r="O40" s="26"/>
      <c r="P40" s="26" t="s">
        <v>280</v>
      </c>
      <c r="Q40" s="30" t="s">
        <v>58</v>
      </c>
    </row>
    <row r="41" spans="1:17" ht="66" customHeight="1">
      <c r="A41" s="25" t="s">
        <v>99</v>
      </c>
      <c r="B41" s="26" t="s">
        <v>274</v>
      </c>
      <c r="C41" s="26" t="s">
        <v>281</v>
      </c>
      <c r="D41" s="26" t="s">
        <v>282</v>
      </c>
      <c r="E41" s="27">
        <v>6</v>
      </c>
      <c r="F41" s="27"/>
      <c r="G41" s="27">
        <f t="shared" si="0"/>
        <v>6</v>
      </c>
      <c r="H41" s="26" t="str">
        <f>IFERROR(VLOOKUP(G41,'Methodik &amp; Quellen'!$A$7:$B$13,2,FALSE),"")</f>
        <v>Initiate, influence</v>
      </c>
      <c r="I41" s="28">
        <v>0.76</v>
      </c>
      <c r="J41" s="29" t="s">
        <v>74</v>
      </c>
      <c r="K41" s="29" t="s">
        <v>75</v>
      </c>
      <c r="L41" s="26" t="s">
        <v>283</v>
      </c>
      <c r="M41" s="26" t="s">
        <v>284</v>
      </c>
      <c r="N41" s="26" t="s">
        <v>285</v>
      </c>
      <c r="O41" s="26"/>
      <c r="P41" s="26" t="s">
        <v>286</v>
      </c>
      <c r="Q41" s="30" t="s">
        <v>58</v>
      </c>
    </row>
    <row r="42" spans="1:17" ht="66" customHeight="1">
      <c r="A42" s="25" t="s">
        <v>4</v>
      </c>
      <c r="B42" s="26" t="s">
        <v>274</v>
      </c>
      <c r="C42" s="26" t="s">
        <v>287</v>
      </c>
      <c r="D42" s="26" t="s">
        <v>288</v>
      </c>
      <c r="E42" s="27">
        <v>6</v>
      </c>
      <c r="F42" s="27"/>
      <c r="G42" s="27">
        <f t="shared" si="0"/>
        <v>6</v>
      </c>
      <c r="H42" s="26" t="str">
        <f>IFERROR(VLOOKUP(G42,'Methodik &amp; Quellen'!$A$7:$B$13,2,FALSE),"")</f>
        <v>Initiate, influence</v>
      </c>
      <c r="I42" s="28">
        <v>0.84</v>
      </c>
      <c r="J42" s="29" t="s">
        <v>52</v>
      </c>
      <c r="K42" s="29" t="s">
        <v>53</v>
      </c>
      <c r="L42" s="26" t="s">
        <v>289</v>
      </c>
      <c r="M42" s="26" t="s">
        <v>290</v>
      </c>
      <c r="N42" s="26" t="s">
        <v>291</v>
      </c>
      <c r="O42" s="26"/>
      <c r="P42" s="26" t="s">
        <v>292</v>
      </c>
      <c r="Q42" s="30" t="s">
        <v>58</v>
      </c>
    </row>
    <row r="43" spans="1:17" ht="66" customHeight="1">
      <c r="A43" s="25" t="s">
        <v>4</v>
      </c>
      <c r="B43" s="26" t="s">
        <v>293</v>
      </c>
      <c r="C43" s="26" t="s">
        <v>294</v>
      </c>
      <c r="D43" s="26" t="s">
        <v>295</v>
      </c>
      <c r="E43" s="27">
        <v>6</v>
      </c>
      <c r="F43" s="27"/>
      <c r="G43" s="27">
        <f t="shared" si="0"/>
        <v>6</v>
      </c>
      <c r="H43" s="26" t="str">
        <f>IFERROR(VLOOKUP(G43,'Methodik &amp; Quellen'!$A$7:$B$13,2,FALSE),"")</f>
        <v>Initiate, influence</v>
      </c>
      <c r="I43" s="28">
        <v>0.95</v>
      </c>
      <c r="J43" s="29" t="s">
        <v>52</v>
      </c>
      <c r="K43" s="29" t="s">
        <v>53</v>
      </c>
      <c r="L43" s="26" t="s">
        <v>296</v>
      </c>
      <c r="M43" s="26" t="s">
        <v>297</v>
      </c>
      <c r="N43" s="26" t="s">
        <v>298</v>
      </c>
      <c r="O43" s="26"/>
      <c r="P43" s="26" t="s">
        <v>299</v>
      </c>
      <c r="Q43" s="30" t="s">
        <v>58</v>
      </c>
    </row>
    <row r="44" spans="1:17" ht="66" customHeight="1">
      <c r="A44" s="25" t="s">
        <v>4</v>
      </c>
      <c r="B44" s="26" t="s">
        <v>119</v>
      </c>
      <c r="C44" s="26" t="s">
        <v>300</v>
      </c>
      <c r="D44" s="26" t="s">
        <v>301</v>
      </c>
      <c r="E44" s="27">
        <v>6</v>
      </c>
      <c r="F44" s="27"/>
      <c r="G44" s="27">
        <f t="shared" si="0"/>
        <v>6</v>
      </c>
      <c r="H44" s="26" t="str">
        <f>IFERROR(VLOOKUP(G44,'Methodik &amp; Quellen'!$A$7:$B$13,2,FALSE),"")</f>
        <v>Initiate, influence</v>
      </c>
      <c r="I44" s="28">
        <v>0.85</v>
      </c>
      <c r="J44" s="29" t="s">
        <v>52</v>
      </c>
      <c r="K44" s="29" t="s">
        <v>53</v>
      </c>
      <c r="L44" s="26" t="s">
        <v>302</v>
      </c>
      <c r="M44" s="26" t="s">
        <v>303</v>
      </c>
      <c r="N44" s="26" t="s">
        <v>304</v>
      </c>
      <c r="O44" s="26"/>
      <c r="P44" s="26" t="s">
        <v>305</v>
      </c>
      <c r="Q44" s="30" t="s">
        <v>58</v>
      </c>
    </row>
    <row r="45" spans="1:17" ht="66" customHeight="1">
      <c r="A45" s="25" t="s">
        <v>4</v>
      </c>
      <c r="B45" s="26" t="s">
        <v>119</v>
      </c>
      <c r="C45" s="26" t="s">
        <v>306</v>
      </c>
      <c r="D45" s="26" t="s">
        <v>307</v>
      </c>
      <c r="E45" s="27">
        <v>6</v>
      </c>
      <c r="F45" s="27"/>
      <c r="G45" s="27">
        <f t="shared" si="0"/>
        <v>6</v>
      </c>
      <c r="H45" s="26" t="str">
        <f>IFERROR(VLOOKUP(G45,'Methodik &amp; Quellen'!$A$7:$B$13,2,FALSE),"")</f>
        <v>Initiate, influence</v>
      </c>
      <c r="I45" s="28">
        <v>0.83</v>
      </c>
      <c r="J45" s="29" t="s">
        <v>52</v>
      </c>
      <c r="K45" s="29" t="s">
        <v>53</v>
      </c>
      <c r="L45" s="26" t="s">
        <v>308</v>
      </c>
      <c r="M45" s="26" t="s">
        <v>309</v>
      </c>
      <c r="N45" s="26" t="s">
        <v>310</v>
      </c>
      <c r="O45" s="26"/>
      <c r="P45" s="26" t="s">
        <v>311</v>
      </c>
      <c r="Q45" s="30" t="s">
        <v>58</v>
      </c>
    </row>
    <row r="46" spans="1:17" ht="66" customHeight="1">
      <c r="A46" s="25" t="s">
        <v>99</v>
      </c>
      <c r="B46" s="26" t="s">
        <v>312</v>
      </c>
      <c r="C46" s="26" t="s">
        <v>313</v>
      </c>
      <c r="D46" s="26" t="s">
        <v>314</v>
      </c>
      <c r="E46" s="27">
        <v>5</v>
      </c>
      <c r="F46" s="27">
        <v>5</v>
      </c>
      <c r="G46" s="27">
        <f t="shared" si="0"/>
        <v>5</v>
      </c>
      <c r="H46" s="26" t="str">
        <f>IFERROR(VLOOKUP(G46,'Methodik &amp; Quellen'!$A$7:$B$13,2,FALSE),"")</f>
        <v>Ensure, advise</v>
      </c>
      <c r="I46" s="28">
        <v>0.68</v>
      </c>
      <c r="J46" s="29" t="s">
        <v>74</v>
      </c>
      <c r="K46" s="29" t="s">
        <v>114</v>
      </c>
      <c r="L46" s="26" t="s">
        <v>315</v>
      </c>
      <c r="M46" s="26" t="s">
        <v>316</v>
      </c>
      <c r="N46" s="26" t="s">
        <v>317</v>
      </c>
      <c r="O46" s="26"/>
      <c r="P46" s="26" t="s">
        <v>318</v>
      </c>
      <c r="Q46" s="30" t="s">
        <v>58</v>
      </c>
    </row>
    <row r="47" spans="1:17" ht="66" customHeight="1">
      <c r="A47" s="31" t="s">
        <v>99</v>
      </c>
      <c r="B47" s="32" t="s">
        <v>86</v>
      </c>
      <c r="C47" s="32" t="s">
        <v>319</v>
      </c>
      <c r="D47" s="32" t="s">
        <v>320</v>
      </c>
      <c r="E47" s="33">
        <v>5</v>
      </c>
      <c r="F47" s="33">
        <v>7</v>
      </c>
      <c r="G47" s="33">
        <f t="shared" si="0"/>
        <v>7</v>
      </c>
      <c r="H47" s="32" t="str">
        <f>IFERROR(VLOOKUP(G47,'Methodik &amp; Quellen'!$A$7:$B$13,2,FALSE),"")</f>
        <v>Set strategy, inspire, mobilise</v>
      </c>
      <c r="I47" s="34">
        <v>0.6</v>
      </c>
      <c r="J47" s="35" t="s">
        <v>321</v>
      </c>
      <c r="K47" s="35" t="s">
        <v>114</v>
      </c>
      <c r="L47" s="32" t="s">
        <v>322</v>
      </c>
      <c r="M47" s="32" t="s">
        <v>323</v>
      </c>
      <c r="N47" s="32" t="s">
        <v>324</v>
      </c>
      <c r="O47" s="32"/>
      <c r="P47" s="32" t="s">
        <v>325</v>
      </c>
      <c r="Q47" s="36" t="s">
        <v>58</v>
      </c>
    </row>
  </sheetData>
  <mergeCells count="2">
    <mergeCell ref="A1:Q1"/>
    <mergeCell ref="A2:Q2"/>
  </mergeCells>
  <conditionalFormatting sqref="A5:A47">
    <cfRule type="containsText" dxfId="7" priority="1" operator="containsText" text="Kernprofil"/>
    <cfRule type="containsText" dxfId="6" priority="2" operator="containsText" text="Erweitert"/>
  </conditionalFormatting>
  <conditionalFormatting sqref="G5:G47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:I47">
    <cfRule type="dataBar" priority="4">
      <dataBar>
        <cfvo type="min"/>
        <cfvo type="max"/>
        <color rgb="FF2F75B5"/>
      </dataBar>
    </cfRule>
    <cfRule type="dataBar" priority="8">
      <dataBar>
        <cfvo type="min"/>
        <cfvo type="max"/>
        <color rgb="FF2F75B5"/>
      </dataBar>
      <extLst>
        <ext xmlns:x14="http://schemas.microsoft.com/office/spreadsheetml/2009/9/main" uri="{B025F937-C7B1-47D3-B67F-A62EFF666E3E}">
          <x14:id>{C4A72C7E-37B1-5E00-94D3-42B4F379F806}</x14:id>
        </ext>
      </extLst>
    </cfRule>
  </conditionalFormatting>
  <conditionalFormatting sqref="K5:K47">
    <cfRule type="containsText" dxfId="5" priority="5" operator="containsText" text="zu validieren"/>
    <cfRule type="containsText" dxfId="4" priority="6" operator="containsText" text="plausibel"/>
    <cfRule type="containsText" dxfId="3" priority="7" operator="containsText" text="CV-belegt"/>
  </conditionalFormatting>
  <dataValidations count="3">
    <dataValidation type="whole" sqref="F5:F47" xr:uid="{00000000-0002-0000-0100-000000000000}">
      <formula1>1</formula1>
      <formula2>7</formula2>
    </dataValidation>
    <dataValidation type="list" sqref="J5:J47" xr:uid="{00000000-0002-0000-0100-000001000000}">
      <formula1>"hoch,mittel,niedrig"</formula1>
    </dataValidation>
    <dataValidation type="list" sqref="K5:K47" xr:uid="{00000000-0002-0000-0100-000002000000}">
      <formula1>"CV-belegt,plausibel abgeleitet,zu validieren"</formula1>
    </dataValidation>
  </dataValidations>
  <hyperlinks>
    <hyperlink ref="P8" r:id="rId1" xr:uid="{500D9C5E-03BD-413C-AC58-5FCC4AB550F1}"/>
  </hyperlinks>
  <pageMargins left="0.7" right="0.7" top="0.75" bottom="0.75" header="0.3" footer="0.3"/>
  <drawing r:id="rId2"/>
  <legacyDrawing r:id="rId3"/>
  <tableParts count="1"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4A72C7E-37B1-5E00-94D3-42B4F379F806}">
            <x14:dataBar>
              <x14:cfvo type="min"/>
              <x14:cfvo type="max"/>
              <x14:negativeFillColor auto="1"/>
              <x14:axisColor auto="1"/>
            </x14:dataBar>
          </x14:cfRule>
          <xm:sqref>I5:I47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showGridLines="0" topLeftCell="A5" workbookViewId="0">
      <selection activeCell="B12" sqref="B12"/>
    </sheetView>
  </sheetViews>
  <sheetFormatPr baseColWidth="10" defaultColWidth="9" defaultRowHeight="14.25"/>
  <cols>
    <col min="1" max="1" width="20" customWidth="1"/>
    <col min="2" max="2" width="30" customWidth="1"/>
    <col min="3" max="6" width="13" customWidth="1"/>
    <col min="7" max="7" width="15" customWidth="1"/>
    <col min="8" max="10" width="62" customWidth="1"/>
  </cols>
  <sheetData>
    <row r="1" spans="1:10" ht="32.1" customHeight="1">
      <c r="A1" s="87" t="s">
        <v>326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ht="15">
      <c r="A2" s="88" t="s">
        <v>327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ht="1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">
      <c r="A4" s="37" t="s">
        <v>328</v>
      </c>
      <c r="B4" s="37" t="s">
        <v>329</v>
      </c>
      <c r="C4" s="37" t="s">
        <v>36</v>
      </c>
      <c r="D4" s="37" t="s">
        <v>37</v>
      </c>
      <c r="E4" s="37" t="s">
        <v>38</v>
      </c>
      <c r="F4" s="37" t="s">
        <v>8</v>
      </c>
      <c r="G4" s="37" t="s">
        <v>40</v>
      </c>
      <c r="H4" s="37" t="s">
        <v>43</v>
      </c>
      <c r="I4" s="37" t="s">
        <v>44</v>
      </c>
      <c r="J4" s="37" t="s">
        <v>46</v>
      </c>
    </row>
    <row r="5" spans="1:10" ht="57.95" customHeight="1">
      <c r="A5" s="19" t="s">
        <v>330</v>
      </c>
      <c r="B5" s="20" t="s">
        <v>331</v>
      </c>
      <c r="C5" s="20" t="s">
        <v>332</v>
      </c>
      <c r="D5" s="23">
        <v>7</v>
      </c>
      <c r="E5" s="23"/>
      <c r="F5" s="23">
        <f t="shared" ref="F5:F20" si="0">IF(E5="",D5,E5)</f>
        <v>7</v>
      </c>
      <c r="G5" s="22">
        <v>0.92</v>
      </c>
      <c r="H5" s="20" t="s">
        <v>333</v>
      </c>
      <c r="I5" s="20" t="s">
        <v>334</v>
      </c>
      <c r="J5" s="24"/>
    </row>
    <row r="6" spans="1:10" ht="57.95" customHeight="1">
      <c r="A6" s="25" t="s">
        <v>330</v>
      </c>
      <c r="B6" s="26" t="s">
        <v>335</v>
      </c>
      <c r="C6" s="26" t="s">
        <v>336</v>
      </c>
      <c r="D6" s="29">
        <v>7</v>
      </c>
      <c r="E6" s="29"/>
      <c r="F6" s="29">
        <f t="shared" si="0"/>
        <v>7</v>
      </c>
      <c r="G6" s="28">
        <v>0.93</v>
      </c>
      <c r="H6" s="26" t="s">
        <v>337</v>
      </c>
      <c r="I6" s="26" t="s">
        <v>338</v>
      </c>
      <c r="J6" s="30"/>
    </row>
    <row r="7" spans="1:10" ht="57.95" customHeight="1">
      <c r="A7" s="25" t="s">
        <v>330</v>
      </c>
      <c r="B7" s="26" t="s">
        <v>339</v>
      </c>
      <c r="C7" s="26" t="s">
        <v>340</v>
      </c>
      <c r="D7" s="29">
        <v>7</v>
      </c>
      <c r="E7" s="29"/>
      <c r="F7" s="29">
        <f t="shared" si="0"/>
        <v>7</v>
      </c>
      <c r="G7" s="28">
        <v>0.92</v>
      </c>
      <c r="H7" s="26" t="s">
        <v>341</v>
      </c>
      <c r="I7" s="26" t="s">
        <v>342</v>
      </c>
      <c r="J7" s="30"/>
    </row>
    <row r="8" spans="1:10" ht="57.95" customHeight="1">
      <c r="A8" s="25" t="s">
        <v>330</v>
      </c>
      <c r="B8" s="26" t="s">
        <v>343</v>
      </c>
      <c r="C8" s="26" t="s">
        <v>344</v>
      </c>
      <c r="D8" s="29">
        <v>7</v>
      </c>
      <c r="E8" s="29"/>
      <c r="F8" s="29">
        <f t="shared" si="0"/>
        <v>7</v>
      </c>
      <c r="G8" s="28">
        <v>0.9</v>
      </c>
      <c r="H8" s="26" t="s">
        <v>345</v>
      </c>
      <c r="I8" s="26" t="s">
        <v>346</v>
      </c>
      <c r="J8" s="30"/>
    </row>
    <row r="9" spans="1:10" ht="57.95" customHeight="1">
      <c r="A9" s="25" t="s">
        <v>347</v>
      </c>
      <c r="B9" s="26" t="s">
        <v>348</v>
      </c>
      <c r="C9" s="26" t="s">
        <v>349</v>
      </c>
      <c r="D9" s="29">
        <v>7</v>
      </c>
      <c r="E9" s="29"/>
      <c r="F9" s="29">
        <f t="shared" si="0"/>
        <v>7</v>
      </c>
      <c r="G9" s="28">
        <v>0.92</v>
      </c>
      <c r="H9" s="26" t="s">
        <v>350</v>
      </c>
      <c r="I9" s="26" t="s">
        <v>351</v>
      </c>
      <c r="J9" s="30"/>
    </row>
    <row r="10" spans="1:10" ht="57.95" customHeight="1">
      <c r="A10" s="25" t="s">
        <v>347</v>
      </c>
      <c r="B10" s="26" t="s">
        <v>352</v>
      </c>
      <c r="C10" s="26" t="s">
        <v>353</v>
      </c>
      <c r="D10" s="29">
        <v>7</v>
      </c>
      <c r="E10" s="29"/>
      <c r="F10" s="29">
        <f t="shared" si="0"/>
        <v>7</v>
      </c>
      <c r="G10" s="28">
        <v>0.9</v>
      </c>
      <c r="H10" s="26" t="s">
        <v>354</v>
      </c>
      <c r="I10" s="26" t="s">
        <v>355</v>
      </c>
      <c r="J10" s="30"/>
    </row>
    <row r="11" spans="1:10" ht="57.95" customHeight="1">
      <c r="A11" s="25" t="s">
        <v>347</v>
      </c>
      <c r="B11" s="26" t="s">
        <v>356</v>
      </c>
      <c r="C11" s="26" t="s">
        <v>357</v>
      </c>
      <c r="D11" s="29">
        <v>7</v>
      </c>
      <c r="E11" s="29"/>
      <c r="F11" s="29">
        <f t="shared" si="0"/>
        <v>7</v>
      </c>
      <c r="G11" s="28">
        <v>0.95</v>
      </c>
      <c r="H11" s="26" t="s">
        <v>358</v>
      </c>
      <c r="I11" s="26" t="s">
        <v>359</v>
      </c>
      <c r="J11" s="30"/>
    </row>
    <row r="12" spans="1:10" ht="57.95" customHeight="1">
      <c r="A12" s="25" t="s">
        <v>347</v>
      </c>
      <c r="B12" s="26" t="s">
        <v>360</v>
      </c>
      <c r="C12" s="26" t="s">
        <v>361</v>
      </c>
      <c r="D12" s="29">
        <v>6</v>
      </c>
      <c r="E12" s="29"/>
      <c r="F12" s="29">
        <f t="shared" si="0"/>
        <v>6</v>
      </c>
      <c r="G12" s="28">
        <v>0.86</v>
      </c>
      <c r="H12" s="26" t="s">
        <v>362</v>
      </c>
      <c r="I12" s="26" t="s">
        <v>363</v>
      </c>
      <c r="J12" s="30"/>
    </row>
    <row r="13" spans="1:10" ht="57.95" customHeight="1">
      <c r="A13" s="25" t="s">
        <v>347</v>
      </c>
      <c r="B13" s="26" t="s">
        <v>364</v>
      </c>
      <c r="C13" s="26" t="s">
        <v>365</v>
      </c>
      <c r="D13" s="29">
        <v>7</v>
      </c>
      <c r="E13" s="29"/>
      <c r="F13" s="29">
        <f t="shared" si="0"/>
        <v>7</v>
      </c>
      <c r="G13" s="28">
        <v>0.92</v>
      </c>
      <c r="H13" s="26" t="s">
        <v>366</v>
      </c>
      <c r="I13" s="26" t="s">
        <v>367</v>
      </c>
      <c r="J13" s="30"/>
    </row>
    <row r="14" spans="1:10" ht="57.95" customHeight="1">
      <c r="A14" s="25" t="s">
        <v>347</v>
      </c>
      <c r="B14" s="26" t="s">
        <v>368</v>
      </c>
      <c r="C14" s="26" t="s">
        <v>369</v>
      </c>
      <c r="D14" s="29">
        <v>7</v>
      </c>
      <c r="E14" s="29"/>
      <c r="F14" s="29">
        <f t="shared" si="0"/>
        <v>7</v>
      </c>
      <c r="G14" s="28">
        <v>0.95</v>
      </c>
      <c r="H14" s="26" t="s">
        <v>370</v>
      </c>
      <c r="I14" s="26" t="s">
        <v>371</v>
      </c>
      <c r="J14" s="30"/>
    </row>
    <row r="15" spans="1:10" ht="57.95" customHeight="1">
      <c r="A15" s="25" t="s">
        <v>347</v>
      </c>
      <c r="B15" s="26" t="s">
        <v>372</v>
      </c>
      <c r="C15" s="26" t="s">
        <v>373</v>
      </c>
      <c r="D15" s="29">
        <v>7</v>
      </c>
      <c r="E15" s="29"/>
      <c r="F15" s="29">
        <f t="shared" si="0"/>
        <v>7</v>
      </c>
      <c r="G15" s="28">
        <v>0.95</v>
      </c>
      <c r="H15" s="26" t="s">
        <v>374</v>
      </c>
      <c r="I15" s="26" t="s">
        <v>375</v>
      </c>
      <c r="J15" s="30"/>
    </row>
    <row r="16" spans="1:10" ht="57.95" customHeight="1">
      <c r="A16" s="25" t="s">
        <v>347</v>
      </c>
      <c r="B16" s="26" t="s">
        <v>376</v>
      </c>
      <c r="C16" s="26" t="s">
        <v>377</v>
      </c>
      <c r="D16" s="29">
        <v>6</v>
      </c>
      <c r="E16" s="29"/>
      <c r="F16" s="29">
        <f t="shared" si="0"/>
        <v>6</v>
      </c>
      <c r="G16" s="28">
        <v>0.8</v>
      </c>
      <c r="H16" s="26" t="s">
        <v>378</v>
      </c>
      <c r="I16" s="26" t="s">
        <v>379</v>
      </c>
      <c r="J16" s="30"/>
    </row>
    <row r="17" spans="1:10" ht="57.95" customHeight="1">
      <c r="A17" s="25" t="s">
        <v>347</v>
      </c>
      <c r="B17" s="26" t="s">
        <v>380</v>
      </c>
      <c r="C17" s="26" t="s">
        <v>381</v>
      </c>
      <c r="D17" s="29">
        <v>7</v>
      </c>
      <c r="E17" s="29"/>
      <c r="F17" s="29">
        <f t="shared" si="0"/>
        <v>7</v>
      </c>
      <c r="G17" s="28">
        <v>0.91</v>
      </c>
      <c r="H17" s="26" t="s">
        <v>382</v>
      </c>
      <c r="I17" s="26" t="s">
        <v>383</v>
      </c>
      <c r="J17" s="30"/>
    </row>
    <row r="18" spans="1:10" ht="57.95" customHeight="1">
      <c r="A18" s="25" t="s">
        <v>347</v>
      </c>
      <c r="B18" s="26" t="s">
        <v>384</v>
      </c>
      <c r="C18" s="26" t="s">
        <v>385</v>
      </c>
      <c r="D18" s="29">
        <v>7</v>
      </c>
      <c r="E18" s="29"/>
      <c r="F18" s="29">
        <f t="shared" si="0"/>
        <v>7</v>
      </c>
      <c r="G18" s="28">
        <v>0.9</v>
      </c>
      <c r="H18" s="26" t="s">
        <v>386</v>
      </c>
      <c r="I18" s="26" t="s">
        <v>387</v>
      </c>
      <c r="J18" s="30"/>
    </row>
    <row r="19" spans="1:10" ht="57.95" customHeight="1">
      <c r="A19" s="25" t="s">
        <v>347</v>
      </c>
      <c r="B19" s="26" t="s">
        <v>388</v>
      </c>
      <c r="C19" s="26" t="s">
        <v>389</v>
      </c>
      <c r="D19" s="29">
        <v>7</v>
      </c>
      <c r="E19" s="29"/>
      <c r="F19" s="29">
        <f t="shared" si="0"/>
        <v>7</v>
      </c>
      <c r="G19" s="28">
        <v>0.91</v>
      </c>
      <c r="H19" s="26" t="s">
        <v>390</v>
      </c>
      <c r="I19" s="26" t="s">
        <v>391</v>
      </c>
      <c r="J19" s="30"/>
    </row>
    <row r="20" spans="1:10" ht="57.95" customHeight="1">
      <c r="A20" s="31" t="s">
        <v>347</v>
      </c>
      <c r="B20" s="32" t="s">
        <v>392</v>
      </c>
      <c r="C20" s="32" t="s">
        <v>393</v>
      </c>
      <c r="D20" s="35">
        <v>6</v>
      </c>
      <c r="E20" s="35"/>
      <c r="F20" s="35">
        <f t="shared" si="0"/>
        <v>6</v>
      </c>
      <c r="G20" s="34">
        <v>0.84</v>
      </c>
      <c r="H20" s="32" t="s">
        <v>394</v>
      </c>
      <c r="I20" s="32" t="s">
        <v>395</v>
      </c>
      <c r="J20" s="36"/>
    </row>
  </sheetData>
  <mergeCells count="2">
    <mergeCell ref="A1:J1"/>
    <mergeCell ref="A2:J2"/>
  </mergeCells>
  <conditionalFormatting sqref="F5:F20">
    <cfRule type="cellIs" dxfId="2" priority="1" operator="equal">
      <formula>5</formula>
    </cfRule>
    <cfRule type="cellIs" dxfId="1" priority="2" operator="equal">
      <formula>6</formula>
    </cfRule>
    <cfRule type="cellIs" dxfId="0" priority="3" operator="equal">
      <formula>7</formula>
    </cfRule>
  </conditionalFormatting>
  <conditionalFormatting sqref="G5:G20">
    <cfRule type="dataBar" priority="4">
      <dataBar>
        <cfvo type="min"/>
        <cfvo type="max"/>
        <color rgb="FF0F6B78"/>
      </dataBar>
    </cfRule>
    <cfRule type="dataBar" priority="5">
      <dataBar>
        <cfvo type="min"/>
        <cfvo type="max"/>
        <color rgb="FF0F6B78"/>
      </dataBar>
      <extLst>
        <ext xmlns:x14="http://schemas.microsoft.com/office/spreadsheetml/2009/9/main" uri="{B025F937-C7B1-47D3-B67F-A62EFF666E3E}">
          <x14:id>{16576D31-5E56-FBD8-52CA-9A93A530BC93}</x14:id>
        </ext>
      </extLst>
    </cfRule>
  </conditionalFormatting>
  <dataValidations count="1">
    <dataValidation type="whole" sqref="E5:E20" xr:uid="{00000000-0002-0000-0200-000000000000}">
      <formula1>1</formula1>
      <formula2>7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576D31-5E56-FBD8-52CA-9A93A530BC93}">
            <x14:dataBar>
              <x14:cfvo type="min"/>
              <x14:cfvo type="max"/>
              <x14:negativeFillColor auto="1"/>
              <x14:axisColor auto="1"/>
            </x14:dataBar>
          </x14:cfRule>
          <xm:sqref>G5:G20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showGridLines="0" topLeftCell="A8" workbookViewId="0">
      <selection activeCell="C13" sqref="C13"/>
    </sheetView>
  </sheetViews>
  <sheetFormatPr baseColWidth="10" defaultColWidth="9" defaultRowHeight="14.25"/>
  <cols>
    <col min="1" max="1" width="19" customWidth="1"/>
    <col min="2" max="2" width="30" customWidth="1"/>
    <col min="3" max="3" width="70" customWidth="1"/>
    <col min="4" max="4" width="3" customWidth="1"/>
    <col min="5" max="5" width="22" customWidth="1"/>
    <col min="6" max="6" width="46" customWidth="1"/>
    <col min="7" max="7" width="18" customWidth="1"/>
    <col min="8" max="8" width="22" customWidth="1"/>
  </cols>
  <sheetData>
    <row r="1" spans="1:8" ht="32.1" customHeight="1">
      <c r="A1" s="87" t="s">
        <v>396</v>
      </c>
      <c r="B1" s="87"/>
      <c r="C1" s="87"/>
      <c r="D1" s="87"/>
      <c r="E1" s="87"/>
      <c r="F1" s="87"/>
      <c r="G1" s="87"/>
      <c r="H1" s="87"/>
    </row>
    <row r="2" spans="1:8" ht="15">
      <c r="A2" s="1"/>
      <c r="B2" s="1"/>
      <c r="C2" s="1"/>
      <c r="D2" s="1"/>
      <c r="E2" s="1"/>
      <c r="F2" s="1"/>
      <c r="G2" s="1"/>
      <c r="H2" s="1"/>
    </row>
    <row r="3" spans="1:8" ht="15.75">
      <c r="A3" s="59" t="s">
        <v>397</v>
      </c>
      <c r="B3" s="59"/>
      <c r="C3" s="59"/>
      <c r="D3" s="59"/>
      <c r="E3" s="59"/>
      <c r="F3" s="59"/>
      <c r="G3" s="59"/>
      <c r="H3" s="59"/>
    </row>
    <row r="4" spans="1:8" ht="78" customHeight="1">
      <c r="A4" s="89" t="s">
        <v>398</v>
      </c>
      <c r="B4" s="89"/>
      <c r="C4" s="89"/>
      <c r="D4" s="89"/>
      <c r="E4" s="89"/>
      <c r="F4" s="89"/>
      <c r="G4" s="89"/>
      <c r="H4" s="89"/>
    </row>
    <row r="5" spans="1:8" ht="15">
      <c r="A5" s="1"/>
      <c r="B5" s="1"/>
      <c r="C5" s="1"/>
      <c r="D5" s="1"/>
      <c r="E5" s="1"/>
      <c r="F5" s="1"/>
      <c r="G5" s="1"/>
      <c r="H5" s="1"/>
    </row>
    <row r="6" spans="1:8" ht="15">
      <c r="A6" s="2" t="s">
        <v>399</v>
      </c>
      <c r="B6" s="3" t="s">
        <v>400</v>
      </c>
      <c r="C6" s="4" t="s">
        <v>401</v>
      </c>
      <c r="D6" s="1"/>
      <c r="E6" s="2" t="s">
        <v>402</v>
      </c>
      <c r="F6" s="3" t="s">
        <v>403</v>
      </c>
      <c r="G6" s="3" t="s">
        <v>41</v>
      </c>
      <c r="H6" s="4" t="s">
        <v>40</v>
      </c>
    </row>
    <row r="7" spans="1:8" ht="30">
      <c r="A7" s="5">
        <v>1</v>
      </c>
      <c r="B7" s="6" t="s">
        <v>404</v>
      </c>
      <c r="C7" s="7" t="s">
        <v>405</v>
      </c>
      <c r="D7" s="1"/>
      <c r="E7" s="8" t="s">
        <v>53</v>
      </c>
      <c r="F7" s="9" t="s">
        <v>406</v>
      </c>
      <c r="G7" s="9" t="s">
        <v>52</v>
      </c>
      <c r="H7" s="7" t="s">
        <v>407</v>
      </c>
    </row>
    <row r="8" spans="1:8" ht="30">
      <c r="A8" s="5">
        <v>2</v>
      </c>
      <c r="B8" s="6" t="s">
        <v>408</v>
      </c>
      <c r="C8" s="7" t="s">
        <v>409</v>
      </c>
      <c r="D8" s="1"/>
      <c r="E8" s="8" t="s">
        <v>75</v>
      </c>
      <c r="F8" s="9" t="s">
        <v>410</v>
      </c>
      <c r="G8" s="9" t="s">
        <v>74</v>
      </c>
      <c r="H8" s="7" t="s">
        <v>411</v>
      </c>
    </row>
    <row r="9" spans="1:8" ht="30">
      <c r="A9" s="5">
        <v>3</v>
      </c>
      <c r="B9" s="6" t="s">
        <v>412</v>
      </c>
      <c r="C9" s="7" t="s">
        <v>413</v>
      </c>
      <c r="D9" s="1"/>
      <c r="E9" s="10" t="s">
        <v>114</v>
      </c>
      <c r="F9" s="11" t="s">
        <v>414</v>
      </c>
      <c r="G9" s="11" t="s">
        <v>415</v>
      </c>
      <c r="H9" s="12" t="s">
        <v>416</v>
      </c>
    </row>
    <row r="10" spans="1:8" ht="15">
      <c r="A10" s="5">
        <v>4</v>
      </c>
      <c r="B10" s="6" t="s">
        <v>417</v>
      </c>
      <c r="C10" s="7" t="s">
        <v>418</v>
      </c>
      <c r="D10" s="1"/>
      <c r="E10" s="1"/>
      <c r="F10" s="1"/>
      <c r="G10" s="1"/>
      <c r="H10" s="1"/>
    </row>
    <row r="11" spans="1:8" ht="15">
      <c r="A11" s="5">
        <v>5</v>
      </c>
      <c r="B11" s="6" t="s">
        <v>419</v>
      </c>
      <c r="C11" s="7" t="s">
        <v>420</v>
      </c>
      <c r="D11" s="1"/>
      <c r="E11" s="1"/>
      <c r="F11" s="1"/>
      <c r="G11" s="1"/>
      <c r="H11" s="1"/>
    </row>
    <row r="12" spans="1:8" ht="15">
      <c r="A12" s="5">
        <v>6</v>
      </c>
      <c r="B12" s="6" t="s">
        <v>421</v>
      </c>
      <c r="C12" s="7" t="s">
        <v>422</v>
      </c>
      <c r="D12" s="1"/>
      <c r="E12" s="1"/>
      <c r="F12" s="1"/>
      <c r="G12" s="1"/>
      <c r="H12" s="1"/>
    </row>
    <row r="13" spans="1:8" ht="15">
      <c r="A13" s="13">
        <v>7</v>
      </c>
      <c r="B13" s="14" t="s">
        <v>423</v>
      </c>
      <c r="C13" s="12" t="s">
        <v>424</v>
      </c>
      <c r="D13" s="1"/>
      <c r="E13" s="1"/>
      <c r="F13" s="1"/>
      <c r="G13" s="1"/>
      <c r="H13" s="1"/>
    </row>
    <row r="14" spans="1:8" ht="15">
      <c r="A14" s="1"/>
      <c r="B14" s="1"/>
      <c r="C14" s="1"/>
      <c r="D14" s="1"/>
      <c r="E14" s="1"/>
      <c r="F14" s="1"/>
      <c r="G14" s="1"/>
      <c r="H14" s="1"/>
    </row>
    <row r="15" spans="1:8" ht="15">
      <c r="A15" s="1"/>
      <c r="B15" s="1"/>
      <c r="C15" s="1"/>
      <c r="D15" s="1"/>
      <c r="E15" s="1"/>
      <c r="F15" s="1"/>
      <c r="G15" s="1"/>
      <c r="H15" s="1"/>
    </row>
    <row r="16" spans="1:8" ht="15.75">
      <c r="A16" s="59" t="s">
        <v>425</v>
      </c>
      <c r="B16" s="59"/>
      <c r="C16" s="59"/>
      <c r="D16" s="59"/>
      <c r="E16" s="59"/>
      <c r="F16" s="59"/>
      <c r="G16" s="59"/>
      <c r="H16" s="59"/>
    </row>
    <row r="17" spans="1:8" ht="15">
      <c r="A17" s="1"/>
      <c r="B17" s="1"/>
      <c r="C17" s="1"/>
      <c r="D17" s="1"/>
      <c r="E17" s="1"/>
      <c r="F17" s="1"/>
      <c r="G17" s="1"/>
      <c r="H17" s="1"/>
    </row>
    <row r="18" spans="1:8" ht="15">
      <c r="A18" s="15" t="s">
        <v>426</v>
      </c>
      <c r="B18" s="16" t="s">
        <v>427</v>
      </c>
      <c r="C18" s="17" t="s">
        <v>428</v>
      </c>
      <c r="D18" s="1"/>
      <c r="E18" s="1"/>
      <c r="F18" s="1"/>
      <c r="G18" s="1"/>
      <c r="H18" s="1"/>
    </row>
    <row r="19" spans="1:8" ht="30">
      <c r="A19" s="8" t="s">
        <v>429</v>
      </c>
      <c r="B19" s="9" t="s">
        <v>430</v>
      </c>
      <c r="C19" s="7" t="s">
        <v>431</v>
      </c>
      <c r="D19" s="1"/>
      <c r="E19" s="1"/>
      <c r="F19" s="1"/>
      <c r="G19" s="1"/>
      <c r="H19" s="1"/>
    </row>
    <row r="20" spans="1:8" ht="30">
      <c r="A20" s="8" t="s">
        <v>432</v>
      </c>
      <c r="B20" s="9" t="s">
        <v>433</v>
      </c>
      <c r="C20" s="7" t="s">
        <v>434</v>
      </c>
      <c r="D20" s="1"/>
      <c r="E20" s="1"/>
      <c r="F20" s="1"/>
      <c r="G20" s="1"/>
      <c r="H20" s="1"/>
    </row>
    <row r="21" spans="1:8" ht="30">
      <c r="A21" s="8" t="s">
        <v>435</v>
      </c>
      <c r="B21" s="9" t="s">
        <v>436</v>
      </c>
      <c r="C21" s="7" t="s">
        <v>437</v>
      </c>
      <c r="D21" s="1"/>
      <c r="E21" s="1"/>
      <c r="F21" s="1"/>
      <c r="G21" s="1"/>
      <c r="H21" s="1"/>
    </row>
    <row r="22" spans="1:8" ht="30">
      <c r="A22" s="8" t="s">
        <v>438</v>
      </c>
      <c r="B22" s="9" t="s">
        <v>439</v>
      </c>
      <c r="C22" s="7" t="s">
        <v>440</v>
      </c>
      <c r="D22" s="1"/>
      <c r="E22" s="1"/>
      <c r="F22" s="1"/>
      <c r="G22" s="1"/>
      <c r="H22" s="1"/>
    </row>
    <row r="23" spans="1:8" ht="30">
      <c r="A23" s="10" t="s">
        <v>441</v>
      </c>
      <c r="B23" s="11" t="s">
        <v>442</v>
      </c>
      <c r="C23" s="12" t="s">
        <v>58</v>
      </c>
      <c r="D23" s="1"/>
      <c r="E23" s="1"/>
      <c r="F23" s="1"/>
      <c r="G23" s="1"/>
      <c r="H23" s="1"/>
    </row>
    <row r="24" spans="1:8" ht="15">
      <c r="A24" s="1"/>
      <c r="B24" s="1"/>
      <c r="C24" s="1"/>
      <c r="D24" s="1"/>
      <c r="E24" s="1"/>
      <c r="F24" s="1"/>
      <c r="G24" s="1"/>
      <c r="H24" s="1"/>
    </row>
    <row r="25" spans="1:8" ht="48" customHeight="1">
      <c r="A25" s="90" t="s">
        <v>443</v>
      </c>
      <c r="B25" s="90"/>
      <c r="C25" s="90"/>
      <c r="D25" s="90"/>
      <c r="E25" s="90"/>
      <c r="F25" s="90"/>
      <c r="G25" s="90"/>
      <c r="H25" s="90"/>
    </row>
  </sheetData>
  <mergeCells count="5">
    <mergeCell ref="A1:H1"/>
    <mergeCell ref="A3:H3"/>
    <mergeCell ref="A4:H4"/>
    <mergeCell ref="A16:H16"/>
    <mergeCell ref="A25:H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Management Summary</vt:lpstr>
      <vt:lpstr>SFIA Skill Assessment</vt:lpstr>
      <vt:lpstr>Generic Attributes</vt:lpstr>
      <vt:lpstr>Methodik &amp; Quellen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Neidel Manfred - AKDB</cp:lastModifiedBy>
  <dcterms:modified xsi:type="dcterms:W3CDTF">2026-08-25T13:12:17Z</dcterms:modified>
</cp:coreProperties>
</file>